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2DO TRIM\"/>
    </mc:Choice>
  </mc:AlternateContent>
  <bookViews>
    <workbookView xWindow="0" yWindow="0" windowWidth="28800" windowHeight="11535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8" l="1"/>
  <c r="G11" i="8"/>
  <c r="G12" i="8"/>
  <c r="G13" i="8"/>
  <c r="G14" i="8"/>
  <c r="G15" i="8"/>
  <c r="G16" i="8"/>
  <c r="G17" i="8"/>
  <c r="G18" i="8"/>
  <c r="G19" i="8"/>
  <c r="G10" i="8"/>
  <c r="D103" i="7" l="1"/>
  <c r="F6" i="2" l="1"/>
  <c r="E6" i="2"/>
  <c r="A2" i="25"/>
  <c r="G17" i="22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C29" i="19"/>
  <c r="D29" i="19"/>
  <c r="E29" i="19"/>
  <c r="G29" i="19"/>
  <c r="B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F7" i="19"/>
  <c r="F29" i="19" s="1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31" i="16" s="1"/>
  <c r="B21" i="16"/>
  <c r="B7" i="16"/>
  <c r="A2" i="16"/>
  <c r="B28" i="22" l="1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C9" i="9" s="1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21" i="8"/>
  <c r="D21" i="8"/>
  <c r="E21" i="8"/>
  <c r="E31" i="8" s="1"/>
  <c r="F21" i="8"/>
  <c r="F31" i="8" s="1"/>
  <c r="G21" i="8"/>
  <c r="B21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E79" i="2" s="1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F47" i="2" s="1"/>
  <c r="E19" i="2"/>
  <c r="F9" i="2"/>
  <c r="E9" i="2"/>
  <c r="E47" i="2" s="1"/>
  <c r="E59" i="2" s="1"/>
  <c r="E81" i="2" s="1"/>
  <c r="C60" i="2"/>
  <c r="B60" i="2"/>
  <c r="C41" i="2"/>
  <c r="B41" i="2"/>
  <c r="C38" i="2"/>
  <c r="G28" i="7" l="1"/>
  <c r="C9" i="7"/>
  <c r="F59" i="2"/>
  <c r="F81" i="2" s="1"/>
  <c r="K20" i="4"/>
  <c r="E20" i="4"/>
  <c r="I20" i="4"/>
  <c r="C43" i="9"/>
  <c r="C77" i="9" s="1"/>
  <c r="B43" i="9"/>
  <c r="D9" i="9"/>
  <c r="E9" i="9"/>
  <c r="G9" i="9"/>
  <c r="B9" i="9"/>
  <c r="D43" i="9"/>
  <c r="D77" i="9" s="1"/>
  <c r="E43" i="9"/>
  <c r="E77" i="9" s="1"/>
  <c r="G43" i="9"/>
  <c r="B31" i="8"/>
  <c r="D31" i="8"/>
  <c r="C31" i="8"/>
  <c r="G31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G77" i="9" l="1"/>
  <c r="G9" i="7"/>
  <c r="C159" i="7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<sst xmlns="http://schemas.openxmlformats.org/spreadsheetml/2006/main" count="1025" uniqueCount="613">
  <si>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</si>
  <si>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</si>
  <si>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</si>
  <si>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</si>
  <si>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</si>
  <si>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</si>
  <si>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</si>
  <si>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</si>
  <si>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</si>
  <si>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</si>
  <si>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</si>
  <si>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</si>
  <si>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</si>
  <si>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</si>
  <si>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</si>
  <si>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</si>
  <si>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</si>
  <si>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</si>
  <si>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</si>
  <si>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</si>
  <si>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</si>
  <si>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</si>
  <si>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</si>
  <si>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</si>
  <si>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</si>
  <si>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</si>
  <si>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</si>
  <si>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</si>
  <si>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</si>
  <si>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</si>
  <si>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</si>
  <si>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</si>
  <si>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</si>
  <si>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</si>
  <si>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</si>
  <si>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</si>
  <si>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</si>
  <si>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</si>
  <si>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</si>
  <si>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</si>
  <si>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</si>
  <si>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</si>
  <si>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</si>
  <si>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</si>
  <si>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</si>
  <si>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</si>
  <si>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</si>
  <si>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</si>
  <si>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</si>
  <si>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</si>
  <si>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</si>
  <si>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</si>
  <si>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</si>
  <si>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</si>
  <si>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</si>
  <si>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</si>
  <si>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</si>
  <si>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</si>
  <si>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</si>
  <si>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</si>
  <si>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</si>
  <si>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</si>
  <si>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</si>
  <si>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</si>
  <si>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</si>
  <si>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</si>
  <si>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</si>
  <si>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</si>
  <si>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</si>
  <si>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</si>
  <si>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</si>
  <si>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</si>
  <si>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</si>
  <si>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</si>
  <si>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</si>
  <si>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</si>
  <si>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</si>
  <si>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</si>
  <si>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</si>
  <si>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</si>
  <si>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</si>
  <si>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</si>
  <si>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</si>
  <si>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</si>
  <si>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</si>
  <si>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</si>
  <si>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</si>
  <si>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</si>
  <si>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</si>
  <si>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</si>
  <si>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</si>
  <si>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</si>
  <si>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</si>
  <si>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</si>
  <si>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</si>
  <si>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</si>
  <si>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</si>
  <si>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</si>
  <si>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</si>
  <si>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</si>
  <si>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</si>
  <si>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</si>
  <si>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</si>
  <si>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</si>
  <si>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</si>
  <si>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</si>
  <si>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</si>
  <si>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</si>
  <si>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</si>
  <si>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</si>
  <si>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</si>
  <si>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</si>
  <si>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</si>
  <si>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</si>
  <si>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</si>
  <si>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</si>
  <si>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</si>
  <si>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</si>
  <si>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</si>
  <si>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</si>
  <si>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</si>
  <si>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</si>
  <si>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</si>
  <si>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</si>
  <si>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</si>
  <si>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</si>
  <si>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</si>
  <si>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</si>
  <si>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</si>
  <si>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</si>
  <si>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</si>
  <si>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</si>
  <si>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</si>
  <si>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</si>
  <si>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</si>
  <si>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</si>
  <si>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</si>
  <si>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</si>
  <si>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</si>
  <si>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</si>
  <si>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</si>
  <si>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</si>
  <si>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</si>
  <si>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</si>
  <si>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</si>
  <si>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</si>
  <si>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</si>
  <si>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</si>
  <si>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</si>
  <si>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</si>
  <si>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</si>
  <si>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</si>
  <si>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</si>
  <si>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</si>
  <si>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</si>
  <si>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</si>
  <si>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</si>
  <si>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</si>
  <si>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</si>
  <si>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</si>
  <si>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</si>
  <si>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</si>
  <si>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</si>
  <si>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</si>
  <si>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</si>
  <si>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</si>
  <si>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</si>
  <si>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</si>
  <si>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</si>
  <si>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</si>
  <si>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</si>
  <si>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</si>
  <si>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</si>
  <si>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</si>
  <si>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</si>
  <si>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</si>
  <si>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</si>
  <si>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</si>
  <si>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</si>
  <si>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</si>
  <si>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</si>
  <si>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</si>
  <si>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</si>
  <si>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</si>
  <si>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</si>
  <si>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</si>
  <si>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</si>
  <si>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</si>
  <si>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</si>
  <si>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</si>
  <si>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</si>
  <si>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</si>
  <si>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</si>
  <si>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</si>
  <si>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</si>
  <si>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</si>
  <si>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</si>
  <si>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</si>
  <si>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</si>
  <si>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</si>
  <si>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</si>
  <si>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</si>
  <si>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</si>
  <si>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</si>
  <si>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</si>
  <si>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</si>
  <si>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</si>
  <si>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</si>
  <si>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</si>
  <si>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</si>
  <si>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</si>
  <si>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</si>
  <si>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</si>
  <si>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</si>
  <si>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</si>
  <si>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</si>
  <si>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</si>
  <si>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</si>
  <si>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</si>
  <si>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</si>
  <si>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</si>
  <si>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</si>
  <si>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</si>
  <si>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</si>
  <si>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</si>
  <si>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</si>
  <si>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</si>
  <si>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</si>
  <si>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</si>
  <si>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</si>
  <si>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</si>
  <si>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</si>
  <si>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</si>
  <si>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</si>
  <si>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</si>
  <si>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</si>
  <si>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</si>
  <si>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</si>
  <si>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</si>
  <si>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</si>
  <si>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</si>
  <si>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</si>
  <si>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</si>
  <si>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</si>
  <si>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</si>
  <si>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</si>
  <si>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</si>
  <si>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</si>
  <si>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</si>
  <si>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</si>
  <si>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</si>
  <si>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</si>
  <si>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</si>
  <si>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</si>
  <si>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</si>
  <si>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</si>
  <si>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</si>
  <si>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</si>
  <si>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</si>
  <si>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</si>
  <si>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</si>
  <si>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</si>
  <si>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</si>
  <si>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</si>
  <si>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</si>
  <si>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</si>
  <si>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</si>
  <si>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</si>
  <si>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</si>
  <si>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</si>
  <si>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</si>
  <si>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</si>
  <si>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</si>
  <si>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</si>
  <si>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</si>
  <si>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</si>
  <si>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</si>
  <si>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</si>
  <si>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</si>
  <si>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</si>
  <si>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</si>
  <si>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</si>
  <si>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</si>
  <si>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</si>
  <si>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</si>
  <si>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</si>
  <si>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</si>
  <si>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</si>
  <si>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</si>
  <si>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</si>
  <si>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</si>
  <si>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</si>
  <si>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</si>
  <si>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</si>
  <si>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</si>
  <si>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</si>
  <si>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</si>
  <si>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</si>
  <si>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</si>
  <si>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</si>
  <si>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</si>
  <si>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</si>
  <si>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</si>
  <si>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</si>
  <si>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</si>
  <si>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</si>
  <si>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</si>
  <si>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</si>
  <si>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</si>
  <si>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</si>
  <si>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</si>
  <si>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</si>
  <si>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</si>
  <si>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</si>
  <si>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</si>
  <si>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</si>
  <si>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</si>
  <si>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</si>
  <si>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</si>
  <si>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</si>
  <si>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</si>
  <si>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</si>
  <si>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</si>
  <si>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</si>
  <si>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</si>
  <si>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</si>
  <si>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</si>
  <si>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</si>
  <si>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</si>
  <si>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</si>
  <si>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</si>
  <si>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</si>
  <si>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</si>
  <si>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</si>
  <si>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</si>
  <si>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</si>
  <si>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</si>
  <si>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</si>
  <si>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</si>
  <si>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</si>
  <si>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</si>
  <si>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</si>
  <si>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</si>
  <si>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</si>
  <si>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</si>
  <si>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</si>
  <si>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</si>
  <si>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</si>
  <si>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</si>
  <si>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</si>
  <si>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</si>
  <si>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</si>
  <si>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</si>
  <si>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</si>
  <si>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</si>
  <si>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</si>
  <si>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</si>
  <si>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</si>
  <si>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</si>
  <si>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</si>
  <si>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</si>
  <si>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</si>
  <si>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</si>
  <si>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</si>
  <si>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</si>
  <si>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</si>
  <si>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</si>
  <si>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</si>
  <si>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</si>
  <si>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</si>
  <si>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</si>
  <si>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</si>
  <si>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</si>
  <si>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</si>
  <si>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</si>
  <si>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</si>
  <si>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</si>
  <si>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</si>
  <si>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</si>
  <si>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</si>
  <si>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</si>
  <si>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</si>
  <si>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</si>
  <si>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</si>
  <si>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</si>
  <si>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</si>
  <si>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</si>
  <si>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</si>
  <si>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</si>
  <si>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</si>
  <si>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</si>
  <si>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</si>
  <si>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</si>
  <si>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</si>
  <si>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</si>
  <si>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</si>
  <si>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</si>
  <si>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</si>
  <si>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</si>
  <si>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</si>
  <si>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</si>
  <si>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</si>
  <si>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</si>
  <si>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</si>
  <si>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</si>
  <si>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</si>
  <si>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</si>
  <si>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</si>
  <si>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</si>
  <si>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</si>
  <si>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</si>
  <si>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</si>
  <si>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</si>
  <si>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</si>
  <si>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</si>
  <si>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</si>
  <si>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</si>
  <si>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</si>
  <si>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</si>
  <si>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</si>
  <si>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</si>
  <si>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</si>
  <si>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</si>
  <si>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</si>
  <si>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</si>
  <si>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</si>
  <si>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</si>
  <si>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</si>
  <si>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</si>
  <si>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</si>
  <si>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</si>
  <si>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</si>
  <si>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</si>
  <si>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</si>
  <si>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</si>
  <si>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</si>
  <si>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</si>
  <si>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</si>
  <si>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</si>
  <si>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</si>
  <si>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</si>
  <si>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</si>
  <si>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</si>
  <si>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</si>
  <si>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</si>
  <si>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</si>
  <si>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</si>
  <si>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</si>
  <si>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</si>
  <si>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</si>
  <si>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</si>
  <si>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</si>
  <si>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</si>
  <si>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</si>
  <si>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</si>
  <si>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</si>
  <si>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</si>
  <si>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</si>
  <si>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</si>
  <si>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</si>
  <si>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</si>
  <si>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</si>
  <si>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</si>
  <si>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</si>
  <si>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</si>
  <si>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</si>
  <si>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</si>
  <si>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</si>
  <si>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</si>
  <si>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</si>
  <si>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</si>
  <si>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</si>
  <si>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</si>
  <si>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</si>
  <si>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</si>
  <si>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</si>
  <si>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</si>
  <si>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</si>
  <si>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</si>
  <si>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</si>
  <si>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</si>
  <si>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</si>
  <si>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</si>
  <si>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</si>
  <si>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</si>
  <si>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</si>
  <si>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</si>
  <si>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</si>
  <si>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</si>
  <si>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</si>
  <si>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</si>
  <si>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</si>
  <si>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</si>
  <si>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</si>
  <si>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</si>
  <si>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</si>
  <si>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</si>
  <si>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</si>
  <si>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</si>
  <si>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</si>
  <si>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</si>
  <si>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</si>
  <si>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</si>
  <si>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</si>
  <si>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</si>
  <si>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</si>
  <si>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</si>
  <si>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</si>
  <si>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</si>
  <si>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</si>
  <si>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</si>
  <si>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</si>
  <si>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</si>
  <si>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</si>
  <si>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</si>
  <si>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</si>
  <si>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</si>
  <si>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</si>
  <si>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</si>
  <si>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</si>
  <si>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</si>
  <si>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</si>
  <si>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</si>
  <si>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</si>
  <si>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</si>
  <si>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</si>
  <si>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</si>
  <si>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</si>
  <si>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</si>
  <si>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</si>
  <si>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</si>
  <si>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</si>
  <si>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</si>
  <si>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</si>
  <si>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</si>
  <si>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</si>
  <si>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</si>
  <si>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</si>
  <si>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</si>
  <si>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</si>
  <si>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</si>
  <si>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</si>
  <si>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</si>
  <si>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</si>
  <si>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</si>
  <si>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</si>
  <si>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</si>
  <si>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</si>
  <si>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</si>
  <si>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</si>
  <si>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</si>
  <si>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</si>
  <si>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</si>
  <si>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</si>
  <si>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</si>
  <si>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</si>
  <si>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</si>
  <si>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</si>
  <si>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</si>
  <si>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</si>
  <si>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</si>
  <si>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</si>
  <si>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</si>
  <si>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</si>
  <si>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</si>
  <si>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</si>
  <si>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</si>
  <si>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</si>
  <si>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</si>
  <si>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</si>
  <si>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</si>
  <si>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</si>
  <si>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</si>
  <si>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</si>
  <si>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</si>
  <si>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</si>
  <si>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</si>
  <si>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</si>
  <si>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</si>
  <si>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</si>
  <si>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</si>
  <si>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</si>
  <si>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</si>
  <si>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</si>
  <si>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</si>
  <si>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</si>
  <si>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</si>
  <si>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</si>
  <si>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</si>
  <si>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</si>
  <si>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</si>
  <si>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</si>
  <si>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</si>
  <si>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</si>
  <si>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</si>
  <si>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</si>
  <si>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</si>
  <si>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</si>
  <si>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</si>
  <si>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</si>
  <si>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Junta Municipal de Agua Potable y Alcantarillado de Acámbaro, Gto.(a)</t>
  </si>
  <si>
    <t>al 30 de Junio de 2025 y al 31 de Diciembre de 2024 (b)</t>
  </si>
  <si>
    <t>Del 1 de Enero al 30 de Junio de 2025 (b)</t>
  </si>
  <si>
    <t>31120M02A010000 CONSEJO DIRECTIVO</t>
  </si>
  <si>
    <t>31120M02A020100 DIRECCION GENERAL</t>
  </si>
  <si>
    <t>31120M02A020200 GERENCIA ADMINISTRATIVA</t>
  </si>
  <si>
    <t>31120M02A020300 GERENCIA COMERCIAL</t>
  </si>
  <si>
    <t>31120M02A020400 GERENCIA DEPARTAMENTO JU</t>
  </si>
  <si>
    <t>31120M02A020500 GERENCIA DE PROYECTOS Y</t>
  </si>
  <si>
    <t>31120M02A020600 JEFATURA TRABAJO SOCIAL</t>
  </si>
  <si>
    <t>31120M02A020700 GERENCIA DE OPERACION Y</t>
  </si>
  <si>
    <t>31120M02A020800 JEFATURA PLANTA TRAT AGU</t>
  </si>
  <si>
    <t>31120M02A020900 GERENCIA SOPORTE TEC Y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</si>
</sst>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;@"/>
    <numFmt numFmtId="165" formatCode="_-[$€-2]* #,##0.00_-;\-[$€-2]* #,##0.00_-;_-[$€-2]* &quot;-&quot;??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0" fontId="21" fillId="0" borderId="0"/>
    <xf numFmtId="0" fontId="22" fillId="0" borderId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06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4" fontId="18" fillId="0" borderId="14" xfId="2" applyNumberFormat="1" applyFont="1" applyFill="1" applyBorder="1" applyAlignment="1" applyProtection="1">
      <alignment vertical="top" wrapText="1"/>
      <protection locked="0"/>
    </xf>
    <xf numFmtId="4" fontId="1" fillId="0" borderId="14" xfId="5" applyNumberFormat="1" applyFont="1" applyBorder="1" applyAlignment="1">
      <alignment vertical="center"/>
    </xf>
    <xf numFmtId="4" fontId="24" fillId="0" borderId="14" xfId="5" applyNumberFormat="1" applyFont="1" applyBorder="1" applyAlignment="1">
      <alignment vertical="center"/>
    </xf>
    <xf numFmtId="4" fontId="0" fillId="0" borderId="14" xfId="0" applyNumberFormat="1" applyFont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" fontId="0" fillId="0" borderId="14" xfId="0" applyNumberFormat="1" applyFont="1" applyBorder="1" applyAlignment="1">
      <alignment vertical="center"/>
    </xf>
    <xf numFmtId="4" fontId="0" fillId="0" borderId="14" xfId="5" applyNumberFormat="1" applyFont="1" applyBorder="1" applyAlignment="1">
      <alignment vertical="center"/>
    </xf>
    <xf numFmtId="4" fontId="1" fillId="0" borderId="14" xfId="0" applyNumberFormat="1" applyFont="1" applyBorder="1" applyAlignment="1" applyProtection="1">
      <alignment vertical="center"/>
      <protection locked="0"/>
    </xf>
    <xf numFmtId="4" fontId="1" fillId="0" borderId="14" xfId="0" applyNumberFormat="1" applyFont="1" applyBorder="1" applyAlignment="1">
      <alignment vertical="center"/>
    </xf>
    <xf numFmtId="3" fontId="11" fillId="0" borderId="14" xfId="21" applyNumberFormat="1" applyFont="1" applyFill="1" applyBorder="1" applyAlignment="1" applyProtection="1">
      <alignment horizontal="right" vertical="top" wrapText="1"/>
      <protection locked="0"/>
    </xf>
  </cellXfs>
  <cellStyles count="22">
    <cellStyle name="Euro" xfId="7"/>
    <cellStyle name="Millares" xfId="1" builtinId="3"/>
    <cellStyle name="Millares 2" xfId="8"/>
    <cellStyle name="Millares 2 2" xfId="9"/>
    <cellStyle name="Millares 2 3" xfId="10"/>
    <cellStyle name="Millares 2 4" xfId="21"/>
    <cellStyle name="Millares 3" xfId="11"/>
    <cellStyle name="Moneda 2" xfId="12"/>
    <cellStyle name="Normal" xfId="0" builtinId="0"/>
    <cellStyle name="Normal 2" xfId="3"/>
    <cellStyle name="Normal 2 2" xfId="2"/>
    <cellStyle name="Normal 2 3" xfId="13"/>
    <cellStyle name="Normal 2 4" xfId="6"/>
    <cellStyle name="Normal 3" xfId="14"/>
    <cellStyle name="Normal 4" xfId="15"/>
    <cellStyle name="Normal 4 2" xfId="16"/>
    <cellStyle name="Normal 5" xfId="17"/>
    <cellStyle name="Normal 5 2" xfId="18"/>
    <cellStyle name="Normal 6" xfId="19"/>
    <cellStyle name="Normal 6 2" xfId="20"/>
    <cellStyle name="Normal 7" xfId="5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abSelected="1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64" t="s">
        <v>0</v>
      </c>
      <c r="B1" s="165"/>
      <c r="C1" s="165"/>
      <c r="D1" s="165"/>
      <c r="E1" s="165"/>
      <c r="F1" s="166"/>
    </row>
    <row r="2" spans="1:6" ht="15" customHeight="1" x14ac:dyDescent="0.25">
      <c r="A2" s="110" t="s">
        <v>600</v>
      </c>
      <c r="B2" s="111"/>
      <c r="C2" s="111"/>
      <c r="D2" s="111"/>
      <c r="E2" s="111"/>
      <c r="F2" s="112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601</v>
      </c>
      <c r="B4" s="114"/>
      <c r="C4" s="114"/>
      <c r="D4" s="114"/>
      <c r="E4" s="114"/>
      <c r="F4" s="115"/>
    </row>
    <row r="5" spans="1:6" ht="12.95" customHeight="1" x14ac:dyDescent="0.25">
      <c r="A5" s="116" t="s">
        <v>2</v>
      </c>
      <c r="B5" s="117"/>
      <c r="C5" s="117"/>
      <c r="D5" s="117"/>
      <c r="E5" s="117"/>
      <c r="F5" s="118"/>
    </row>
    <row r="6" spans="1:6" ht="41.45" customHeight="1" x14ac:dyDescent="0.25">
      <c r="A6" s="40" t="s">
        <v>3</v>
      </c>
      <c r="B6" s="41" t="s">
        <v>4</v>
      </c>
      <c r="C6" s="1" t="s">
        <v>5</v>
      </c>
      <c r="D6" s="42" t="s">
        <v>6</v>
      </c>
      <c r="E6" s="41" t="str">
        <f>B6</f>
        <v>2025 (d)</v>
      </c>
      <c r="F6" s="1" t="str">
        <f>C6</f>
        <v>31 de diciembre de 2024 (e)</v>
      </c>
    </row>
    <row r="7" spans="1:6" ht="12.95" customHeight="1" x14ac:dyDescent="0.25">
      <c r="A7" s="43" t="s">
        <v>7</v>
      </c>
      <c r="B7" s="44"/>
      <c r="C7" s="44"/>
      <c r="D7" s="43" t="s">
        <v>8</v>
      </c>
      <c r="E7" s="44"/>
      <c r="F7" s="44"/>
    </row>
    <row r="8" spans="1:6" x14ac:dyDescent="0.25">
      <c r="A8" s="2" t="s">
        <v>9</v>
      </c>
      <c r="B8" s="45"/>
      <c r="C8" s="45"/>
      <c r="D8" s="2" t="s">
        <v>10</v>
      </c>
      <c r="E8" s="45"/>
      <c r="F8" s="45"/>
    </row>
    <row r="9" spans="1:6" x14ac:dyDescent="0.25">
      <c r="A9" s="46" t="s">
        <v>11</v>
      </c>
      <c r="B9" s="163">
        <f>SUM(B10:B16)</f>
        <v>29445860.82</v>
      </c>
      <c r="C9" s="163">
        <f>SUM(C10:C16)</f>
        <v>21988440.199999999</v>
      </c>
      <c r="D9" s="46" t="s">
        <v>12</v>
      </c>
      <c r="E9" s="47">
        <f>SUM(E10:E18)</f>
        <v>29344969.120000001</v>
      </c>
      <c r="F9" s="47">
        <f>SUM(F10:F18)</f>
        <v>27774717.519999996</v>
      </c>
    </row>
    <row r="10" spans="1:6" x14ac:dyDescent="0.25">
      <c r="A10" s="48" t="s">
        <v>13</v>
      </c>
      <c r="B10" s="163">
        <v>0</v>
      </c>
      <c r="C10" s="163">
        <v>0</v>
      </c>
      <c r="D10" s="48" t="s">
        <v>14</v>
      </c>
      <c r="E10" s="161">
        <v>4451.13</v>
      </c>
      <c r="F10" s="161">
        <v>4451.13</v>
      </c>
    </row>
    <row r="11" spans="1:6" x14ac:dyDescent="0.25">
      <c r="A11" s="48" t="s">
        <v>15</v>
      </c>
      <c r="B11" s="202">
        <v>6307370.5999999996</v>
      </c>
      <c r="C11" s="202">
        <v>15343457.91</v>
      </c>
      <c r="D11" s="48" t="s">
        <v>16</v>
      </c>
      <c r="E11" s="161">
        <v>1871638.16</v>
      </c>
      <c r="F11" s="161">
        <v>1656813.68</v>
      </c>
    </row>
    <row r="12" spans="1:6" x14ac:dyDescent="0.25">
      <c r="A12" s="48" t="s">
        <v>17</v>
      </c>
      <c r="B12" s="163">
        <v>0</v>
      </c>
      <c r="C12" s="163">
        <v>0</v>
      </c>
      <c r="D12" s="48" t="s">
        <v>18</v>
      </c>
      <c r="E12" s="161">
        <v>17500</v>
      </c>
      <c r="F12" s="161">
        <v>17500</v>
      </c>
    </row>
    <row r="13" spans="1:6" x14ac:dyDescent="0.25">
      <c r="A13" s="48" t="s">
        <v>19</v>
      </c>
      <c r="B13" s="202">
        <v>23099096.219999999</v>
      </c>
      <c r="C13" s="202">
        <v>6605588.29</v>
      </c>
      <c r="D13" s="48" t="s">
        <v>20</v>
      </c>
      <c r="E13" s="203">
        <v>0</v>
      </c>
      <c r="F13" s="203">
        <v>0</v>
      </c>
    </row>
    <row r="14" spans="1:6" x14ac:dyDescent="0.25">
      <c r="A14" s="48" t="s">
        <v>21</v>
      </c>
      <c r="B14" s="163">
        <v>0</v>
      </c>
      <c r="C14" s="163">
        <v>0</v>
      </c>
      <c r="D14" s="48" t="s">
        <v>22</v>
      </c>
      <c r="E14" s="203">
        <v>0</v>
      </c>
      <c r="F14" s="203">
        <v>0</v>
      </c>
    </row>
    <row r="15" spans="1:6" x14ac:dyDescent="0.25">
      <c r="A15" s="48" t="s">
        <v>23</v>
      </c>
      <c r="B15" s="202">
        <v>39394</v>
      </c>
      <c r="C15" s="202">
        <v>39394</v>
      </c>
      <c r="D15" s="48" t="s">
        <v>24</v>
      </c>
      <c r="E15" s="203">
        <v>0</v>
      </c>
      <c r="F15" s="203">
        <v>0</v>
      </c>
    </row>
    <row r="16" spans="1:6" x14ac:dyDescent="0.25">
      <c r="A16" s="48" t="s">
        <v>25</v>
      </c>
      <c r="B16" s="163">
        <v>0</v>
      </c>
      <c r="C16" s="163">
        <v>0</v>
      </c>
      <c r="D16" s="48" t="s">
        <v>26</v>
      </c>
      <c r="E16" s="161">
        <v>26588228.620000001</v>
      </c>
      <c r="F16" s="161">
        <v>25327814.559999999</v>
      </c>
    </row>
    <row r="17" spans="1:6" x14ac:dyDescent="0.25">
      <c r="A17" s="46" t="s">
        <v>27</v>
      </c>
      <c r="B17" s="163">
        <f>SUM(B18:B24)</f>
        <v>40740414.859999999</v>
      </c>
      <c r="C17" s="163">
        <f>SUM(C18:C24)</f>
        <v>38388289.899999999</v>
      </c>
      <c r="D17" s="48" t="s">
        <v>28</v>
      </c>
      <c r="E17" s="203">
        <v>0</v>
      </c>
      <c r="F17" s="203">
        <v>0</v>
      </c>
    </row>
    <row r="18" spans="1:6" x14ac:dyDescent="0.25">
      <c r="A18" s="48" t="s">
        <v>29</v>
      </c>
      <c r="B18" s="163">
        <v>0</v>
      </c>
      <c r="C18" s="163">
        <v>0</v>
      </c>
      <c r="D18" s="48" t="s">
        <v>30</v>
      </c>
      <c r="E18" s="161">
        <v>863151.21</v>
      </c>
      <c r="F18" s="161">
        <v>768138.15</v>
      </c>
    </row>
    <row r="19" spans="1:6" x14ac:dyDescent="0.25">
      <c r="A19" s="48" t="s">
        <v>31</v>
      </c>
      <c r="B19" s="202">
        <v>28086470.170000002</v>
      </c>
      <c r="C19" s="202">
        <v>28095098.98</v>
      </c>
      <c r="D19" s="46" t="s">
        <v>32</v>
      </c>
      <c r="E19" s="203">
        <f>SUM(E20:E22)</f>
        <v>0</v>
      </c>
      <c r="F19" s="203">
        <f>SUM(F20:F22)</f>
        <v>0</v>
      </c>
    </row>
    <row r="20" spans="1:6" x14ac:dyDescent="0.25">
      <c r="A20" s="48" t="s">
        <v>33</v>
      </c>
      <c r="B20" s="202">
        <v>638685.23</v>
      </c>
      <c r="C20" s="202">
        <v>523614.73</v>
      </c>
      <c r="D20" s="48" t="s">
        <v>34</v>
      </c>
      <c r="E20" s="203">
        <v>0</v>
      </c>
      <c r="F20" s="203">
        <v>0</v>
      </c>
    </row>
    <row r="21" spans="1:6" x14ac:dyDescent="0.25">
      <c r="A21" s="48" t="s">
        <v>35</v>
      </c>
      <c r="B21" s="202">
        <v>6630</v>
      </c>
      <c r="C21" s="202">
        <v>6630</v>
      </c>
      <c r="D21" s="48" t="s">
        <v>36</v>
      </c>
      <c r="E21" s="203">
        <v>0</v>
      </c>
      <c r="F21" s="203">
        <v>0</v>
      </c>
    </row>
    <row r="22" spans="1:6" x14ac:dyDescent="0.25">
      <c r="A22" s="48" t="s">
        <v>37</v>
      </c>
      <c r="B22" s="202">
        <v>381849.58</v>
      </c>
      <c r="C22" s="202">
        <v>378349.58</v>
      </c>
      <c r="D22" s="48" t="s">
        <v>38</v>
      </c>
      <c r="E22" s="203">
        <v>0</v>
      </c>
      <c r="F22" s="203">
        <v>0</v>
      </c>
    </row>
    <row r="23" spans="1:6" x14ac:dyDescent="0.25">
      <c r="A23" s="48" t="s">
        <v>39</v>
      </c>
      <c r="B23" s="163">
        <v>0</v>
      </c>
      <c r="C23" s="163">
        <v>0</v>
      </c>
      <c r="D23" s="46" t="s">
        <v>40</v>
      </c>
      <c r="E23" s="203">
        <f>E24+E25</f>
        <v>0</v>
      </c>
      <c r="F23" s="203">
        <f>F24+F25</f>
        <v>0</v>
      </c>
    </row>
    <row r="24" spans="1:6" x14ac:dyDescent="0.25">
      <c r="A24" s="48" t="s">
        <v>41</v>
      </c>
      <c r="B24" s="202">
        <v>11626779.880000001</v>
      </c>
      <c r="C24" s="202">
        <v>9384596.6099999994</v>
      </c>
      <c r="D24" s="48" t="s">
        <v>42</v>
      </c>
      <c r="E24" s="203">
        <v>0</v>
      </c>
      <c r="F24" s="203">
        <v>0</v>
      </c>
    </row>
    <row r="25" spans="1:6" x14ac:dyDescent="0.25">
      <c r="A25" s="46" t="s">
        <v>43</v>
      </c>
      <c r="B25" s="163">
        <f>SUM(B26:B30)</f>
        <v>330133.36</v>
      </c>
      <c r="C25" s="163">
        <f>SUM(C26:C30)</f>
        <v>441241.06</v>
      </c>
      <c r="D25" s="48" t="s">
        <v>44</v>
      </c>
      <c r="E25" s="203">
        <v>0</v>
      </c>
      <c r="F25" s="203">
        <v>0</v>
      </c>
    </row>
    <row r="26" spans="1:6" x14ac:dyDescent="0.25">
      <c r="A26" s="48" t="s">
        <v>45</v>
      </c>
      <c r="B26" s="202">
        <v>330133.36</v>
      </c>
      <c r="C26" s="202">
        <v>441241.06</v>
      </c>
      <c r="D26" s="46" t="s">
        <v>46</v>
      </c>
      <c r="E26" s="203">
        <v>0</v>
      </c>
      <c r="F26" s="203">
        <v>0</v>
      </c>
    </row>
    <row r="27" spans="1:6" x14ac:dyDescent="0.25">
      <c r="A27" s="48" t="s">
        <v>47</v>
      </c>
      <c r="B27" s="163">
        <v>0</v>
      </c>
      <c r="C27" s="163">
        <v>0</v>
      </c>
      <c r="D27" s="46" t="s">
        <v>48</v>
      </c>
      <c r="E27" s="203">
        <f>SUM(E28:E30)</f>
        <v>0</v>
      </c>
      <c r="F27" s="203">
        <f>SUM(F28:F30)</f>
        <v>0</v>
      </c>
    </row>
    <row r="28" spans="1:6" x14ac:dyDescent="0.25">
      <c r="A28" s="48" t="s">
        <v>49</v>
      </c>
      <c r="B28" s="163">
        <v>0</v>
      </c>
      <c r="C28" s="163">
        <v>0</v>
      </c>
      <c r="D28" s="48" t="s">
        <v>50</v>
      </c>
      <c r="E28" s="203">
        <v>0</v>
      </c>
      <c r="F28" s="203">
        <v>0</v>
      </c>
    </row>
    <row r="29" spans="1:6" x14ac:dyDescent="0.25">
      <c r="A29" s="48" t="s">
        <v>51</v>
      </c>
      <c r="B29" s="163">
        <v>0</v>
      </c>
      <c r="C29" s="163">
        <v>0</v>
      </c>
      <c r="D29" s="48" t="s">
        <v>52</v>
      </c>
      <c r="E29" s="203">
        <v>0</v>
      </c>
      <c r="F29" s="203">
        <v>0</v>
      </c>
    </row>
    <row r="30" spans="1:6" x14ac:dyDescent="0.25">
      <c r="A30" s="48" t="s">
        <v>53</v>
      </c>
      <c r="B30" s="163">
        <v>0</v>
      </c>
      <c r="C30" s="163">
        <v>0</v>
      </c>
      <c r="D30" s="48" t="s">
        <v>54</v>
      </c>
      <c r="E30" s="203">
        <v>0</v>
      </c>
      <c r="F30" s="203">
        <v>0</v>
      </c>
    </row>
    <row r="31" spans="1:6" x14ac:dyDescent="0.25">
      <c r="A31" s="46" t="s">
        <v>55</v>
      </c>
      <c r="B31" s="163">
        <f>SUM(B32:B36)</f>
        <v>0</v>
      </c>
      <c r="C31" s="163">
        <f>SUM(C32:C36)</f>
        <v>0</v>
      </c>
      <c r="D31" s="46" t="s">
        <v>56</v>
      </c>
      <c r="E31" s="203">
        <f>SUM(E32:E37)</f>
        <v>0</v>
      </c>
      <c r="F31" s="203">
        <f>SUM(F32:F37)</f>
        <v>0</v>
      </c>
    </row>
    <row r="32" spans="1:6" x14ac:dyDescent="0.25">
      <c r="A32" s="48" t="s">
        <v>57</v>
      </c>
      <c r="B32" s="163">
        <v>0</v>
      </c>
      <c r="C32" s="163">
        <v>0</v>
      </c>
      <c r="D32" s="48" t="s">
        <v>58</v>
      </c>
      <c r="E32" s="203">
        <v>0</v>
      </c>
      <c r="F32" s="203">
        <v>0</v>
      </c>
    </row>
    <row r="33" spans="1:6" ht="14.45" customHeight="1" x14ac:dyDescent="0.25">
      <c r="A33" s="48" t="s">
        <v>59</v>
      </c>
      <c r="B33" s="163">
        <v>0</v>
      </c>
      <c r="C33" s="163">
        <v>0</v>
      </c>
      <c r="D33" s="48" t="s">
        <v>60</v>
      </c>
      <c r="E33" s="203">
        <v>0</v>
      </c>
      <c r="F33" s="203">
        <v>0</v>
      </c>
    </row>
    <row r="34" spans="1:6" ht="14.45" customHeight="1" x14ac:dyDescent="0.25">
      <c r="A34" s="48" t="s">
        <v>61</v>
      </c>
      <c r="B34" s="163">
        <v>0</v>
      </c>
      <c r="C34" s="163">
        <v>0</v>
      </c>
      <c r="D34" s="48" t="s">
        <v>62</v>
      </c>
      <c r="E34" s="203">
        <v>0</v>
      </c>
      <c r="F34" s="203">
        <v>0</v>
      </c>
    </row>
    <row r="35" spans="1:6" ht="14.45" customHeight="1" x14ac:dyDescent="0.25">
      <c r="A35" s="48" t="s">
        <v>63</v>
      </c>
      <c r="B35" s="163">
        <v>0</v>
      </c>
      <c r="C35" s="163">
        <v>0</v>
      </c>
      <c r="D35" s="48" t="s">
        <v>64</v>
      </c>
      <c r="E35" s="203">
        <v>0</v>
      </c>
      <c r="F35" s="203">
        <v>0</v>
      </c>
    </row>
    <row r="36" spans="1:6" ht="14.45" customHeight="1" x14ac:dyDescent="0.25">
      <c r="A36" s="48" t="s">
        <v>65</v>
      </c>
      <c r="B36" s="163">
        <v>0</v>
      </c>
      <c r="C36" s="163">
        <v>0</v>
      </c>
      <c r="D36" s="48" t="s">
        <v>66</v>
      </c>
      <c r="E36" s="203">
        <v>0</v>
      </c>
      <c r="F36" s="203">
        <v>0</v>
      </c>
    </row>
    <row r="37" spans="1:6" ht="14.45" customHeight="1" x14ac:dyDescent="0.25">
      <c r="A37" s="46" t="s">
        <v>67</v>
      </c>
      <c r="B37" s="202">
        <v>11095454.960000001</v>
      </c>
      <c r="C37" s="202">
        <v>9945629.0299999993</v>
      </c>
      <c r="D37" s="48" t="s">
        <v>68</v>
      </c>
      <c r="E37" s="203">
        <v>0</v>
      </c>
      <c r="F37" s="203">
        <v>0</v>
      </c>
    </row>
    <row r="38" spans="1:6" x14ac:dyDescent="0.25">
      <c r="A38" s="46" t="s">
        <v>69</v>
      </c>
      <c r="B38" s="163">
        <f>SUM(B39:B40)</f>
        <v>0</v>
      </c>
      <c r="C38" s="163">
        <f>SUM(C39:C40)</f>
        <v>0</v>
      </c>
      <c r="D38" s="46" t="s">
        <v>70</v>
      </c>
      <c r="E38" s="203">
        <f>SUM(E39:E41)</f>
        <v>0</v>
      </c>
      <c r="F38" s="203">
        <f>SUM(F39:F41)</f>
        <v>0</v>
      </c>
    </row>
    <row r="39" spans="1:6" x14ac:dyDescent="0.25">
      <c r="A39" s="48" t="s">
        <v>71</v>
      </c>
      <c r="B39" s="163">
        <v>0</v>
      </c>
      <c r="C39" s="163">
        <v>0</v>
      </c>
      <c r="D39" s="48" t="s">
        <v>72</v>
      </c>
      <c r="E39" s="203">
        <v>0</v>
      </c>
      <c r="F39" s="203">
        <v>0</v>
      </c>
    </row>
    <row r="40" spans="1:6" x14ac:dyDescent="0.25">
      <c r="A40" s="48" t="s">
        <v>73</v>
      </c>
      <c r="B40" s="163">
        <v>0</v>
      </c>
      <c r="C40" s="163">
        <v>0</v>
      </c>
      <c r="D40" s="48" t="s">
        <v>74</v>
      </c>
      <c r="E40" s="203">
        <v>0</v>
      </c>
      <c r="F40" s="203">
        <v>0</v>
      </c>
    </row>
    <row r="41" spans="1:6" x14ac:dyDescent="0.25">
      <c r="A41" s="46" t="s">
        <v>75</v>
      </c>
      <c r="B41" s="163">
        <f>SUM(B42:B45)</f>
        <v>0</v>
      </c>
      <c r="C41" s="163">
        <f>SUM(C42:C45)</f>
        <v>0</v>
      </c>
      <c r="D41" s="48" t="s">
        <v>76</v>
      </c>
      <c r="E41" s="203">
        <v>0</v>
      </c>
      <c r="F41" s="203">
        <v>0</v>
      </c>
    </row>
    <row r="42" spans="1:6" x14ac:dyDescent="0.25">
      <c r="A42" s="48" t="s">
        <v>77</v>
      </c>
      <c r="B42" s="163">
        <v>0</v>
      </c>
      <c r="C42" s="163">
        <v>0</v>
      </c>
      <c r="D42" s="46" t="s">
        <v>78</v>
      </c>
      <c r="E42" s="203">
        <f>SUM(E43:E45)</f>
        <v>0</v>
      </c>
      <c r="F42" s="203">
        <f>SUM(F43:F45)</f>
        <v>0</v>
      </c>
    </row>
    <row r="43" spans="1:6" x14ac:dyDescent="0.25">
      <c r="A43" s="48" t="s">
        <v>79</v>
      </c>
      <c r="B43" s="163">
        <v>0</v>
      </c>
      <c r="C43" s="163">
        <v>0</v>
      </c>
      <c r="D43" s="48" t="s">
        <v>80</v>
      </c>
      <c r="E43" s="203">
        <v>0</v>
      </c>
      <c r="F43" s="203">
        <v>0</v>
      </c>
    </row>
    <row r="44" spans="1:6" x14ac:dyDescent="0.25">
      <c r="A44" s="48" t="s">
        <v>81</v>
      </c>
      <c r="B44" s="163">
        <v>0</v>
      </c>
      <c r="C44" s="163">
        <v>0</v>
      </c>
      <c r="D44" s="48" t="s">
        <v>82</v>
      </c>
      <c r="E44" s="203">
        <v>0</v>
      </c>
      <c r="F44" s="203">
        <v>0</v>
      </c>
    </row>
    <row r="45" spans="1:6" x14ac:dyDescent="0.25">
      <c r="A45" s="48" t="s">
        <v>83</v>
      </c>
      <c r="B45" s="163">
        <v>0</v>
      </c>
      <c r="C45" s="163">
        <v>0</v>
      </c>
      <c r="D45" s="48" t="s">
        <v>84</v>
      </c>
      <c r="E45" s="203">
        <v>0</v>
      </c>
      <c r="F45" s="203">
        <v>0</v>
      </c>
    </row>
    <row r="46" spans="1:6" x14ac:dyDescent="0.25">
      <c r="A46" s="45"/>
      <c r="B46" s="201"/>
      <c r="C46" s="201"/>
      <c r="D46" s="45"/>
      <c r="E46" s="204"/>
      <c r="F46" s="204"/>
    </row>
    <row r="47" spans="1:6" x14ac:dyDescent="0.25">
      <c r="A47" s="3" t="s">
        <v>85</v>
      </c>
      <c r="B47" s="4">
        <f>B9+B17+B25+B31+B37+B38+B41</f>
        <v>81611864</v>
      </c>
      <c r="C47" s="4">
        <f>C9+C17+C25+C31+C37+C38+C41</f>
        <v>70763600.189999998</v>
      </c>
      <c r="D47" s="2" t="s">
        <v>86</v>
      </c>
      <c r="E47" s="4">
        <f>E9+E19+E23+E26+E27+E31+E38+E42</f>
        <v>29344969.120000001</v>
      </c>
      <c r="F47" s="4">
        <f>F9+F19+F23+F26+F27+F31+F38+F42</f>
        <v>27774717.519999996</v>
      </c>
    </row>
    <row r="48" spans="1:6" x14ac:dyDescent="0.25">
      <c r="A48" s="45"/>
      <c r="B48" s="201"/>
      <c r="C48" s="201"/>
      <c r="D48" s="45"/>
      <c r="E48" s="204"/>
      <c r="F48" s="204"/>
    </row>
    <row r="49" spans="1:6" x14ac:dyDescent="0.25">
      <c r="A49" s="2" t="s">
        <v>87</v>
      </c>
      <c r="B49" s="201"/>
      <c r="C49" s="201"/>
      <c r="D49" s="2" t="s">
        <v>88</v>
      </c>
      <c r="E49" s="204"/>
      <c r="F49" s="204"/>
    </row>
    <row r="50" spans="1:6" x14ac:dyDescent="0.25">
      <c r="A50" s="46" t="s">
        <v>89</v>
      </c>
      <c r="B50" s="163">
        <v>0</v>
      </c>
      <c r="C50" s="163">
        <v>0</v>
      </c>
      <c r="D50" s="46" t="s">
        <v>90</v>
      </c>
      <c r="E50" s="205">
        <v>72654.399999999994</v>
      </c>
      <c r="F50" s="205">
        <v>72654.399999999994</v>
      </c>
    </row>
    <row r="51" spans="1:6" x14ac:dyDescent="0.25">
      <c r="A51" s="46" t="s">
        <v>91</v>
      </c>
      <c r="B51" s="163">
        <v>0</v>
      </c>
      <c r="C51" s="163">
        <v>0</v>
      </c>
      <c r="D51" s="46" t="s">
        <v>92</v>
      </c>
      <c r="E51" s="203">
        <v>0</v>
      </c>
      <c r="F51" s="203">
        <v>0</v>
      </c>
    </row>
    <row r="52" spans="1:6" x14ac:dyDescent="0.25">
      <c r="A52" s="46" t="s">
        <v>93</v>
      </c>
      <c r="B52" s="202">
        <v>57394600.409999996</v>
      </c>
      <c r="C52" s="202">
        <v>57191994.609999999</v>
      </c>
      <c r="D52" s="46" t="s">
        <v>94</v>
      </c>
      <c r="E52" s="203">
        <v>0</v>
      </c>
      <c r="F52" s="203">
        <v>0</v>
      </c>
    </row>
    <row r="53" spans="1:6" x14ac:dyDescent="0.25">
      <c r="A53" s="46" t="s">
        <v>95</v>
      </c>
      <c r="B53" s="202">
        <v>39870370.990000002</v>
      </c>
      <c r="C53" s="202">
        <v>39634530.25</v>
      </c>
      <c r="D53" s="46" t="s">
        <v>96</v>
      </c>
      <c r="E53" s="203">
        <v>0</v>
      </c>
      <c r="F53" s="203">
        <v>0</v>
      </c>
    </row>
    <row r="54" spans="1:6" x14ac:dyDescent="0.25">
      <c r="A54" s="46" t="s">
        <v>97</v>
      </c>
      <c r="B54" s="202">
        <v>3516386.89</v>
      </c>
      <c r="C54" s="202">
        <v>3516386.89</v>
      </c>
      <c r="D54" s="46" t="s">
        <v>98</v>
      </c>
      <c r="E54" s="203">
        <v>0</v>
      </c>
      <c r="F54" s="203">
        <v>0</v>
      </c>
    </row>
    <row r="55" spans="1:6" x14ac:dyDescent="0.25">
      <c r="A55" s="46" t="s">
        <v>99</v>
      </c>
      <c r="B55" s="202">
        <v>-15440175.300000001</v>
      </c>
      <c r="C55" s="202">
        <v>-15440175.300000001</v>
      </c>
      <c r="D55" s="50" t="s">
        <v>100</v>
      </c>
      <c r="E55" s="203">
        <v>0</v>
      </c>
      <c r="F55" s="203">
        <v>0</v>
      </c>
    </row>
    <row r="56" spans="1:6" x14ac:dyDescent="0.25">
      <c r="A56" s="46" t="s">
        <v>101</v>
      </c>
      <c r="B56" s="202">
        <v>3744266.72</v>
      </c>
      <c r="C56" s="202">
        <v>3744266.72</v>
      </c>
      <c r="D56" s="45"/>
      <c r="E56" s="204"/>
      <c r="F56" s="204"/>
    </row>
    <row r="57" spans="1:6" x14ac:dyDescent="0.25">
      <c r="A57" s="46" t="s">
        <v>102</v>
      </c>
      <c r="B57" s="163">
        <v>0</v>
      </c>
      <c r="C57" s="163">
        <v>0</v>
      </c>
      <c r="D57" s="2" t="s">
        <v>103</v>
      </c>
      <c r="E57" s="4">
        <f>SUM(E50:E55)</f>
        <v>72654.399999999994</v>
      </c>
      <c r="F57" s="4">
        <f>SUM(F50:F55)</f>
        <v>72654.399999999994</v>
      </c>
    </row>
    <row r="58" spans="1:6" x14ac:dyDescent="0.25">
      <c r="A58" s="46" t="s">
        <v>104</v>
      </c>
      <c r="B58" s="163">
        <v>0</v>
      </c>
      <c r="C58" s="163">
        <v>0</v>
      </c>
      <c r="D58" s="45"/>
      <c r="E58" s="204"/>
      <c r="F58" s="204"/>
    </row>
    <row r="59" spans="1:6" x14ac:dyDescent="0.25">
      <c r="A59" s="45"/>
      <c r="B59" s="49"/>
      <c r="C59" s="49"/>
      <c r="D59" s="2" t="s">
        <v>105</v>
      </c>
      <c r="E59" s="4">
        <f>E47+E57</f>
        <v>29417623.52</v>
      </c>
      <c r="F59" s="4">
        <f>F47+F57</f>
        <v>27847371.919999994</v>
      </c>
    </row>
    <row r="60" spans="1:6" x14ac:dyDescent="0.25">
      <c r="A60" s="3" t="s">
        <v>106</v>
      </c>
      <c r="B60" s="4">
        <f>SUM(B50:B58)</f>
        <v>89085449.710000008</v>
      </c>
      <c r="C60" s="4">
        <f>SUM(C50:C58)</f>
        <v>88647003.170000002</v>
      </c>
      <c r="D60" s="45"/>
      <c r="E60" s="204"/>
      <c r="F60" s="204"/>
    </row>
    <row r="61" spans="1:6" x14ac:dyDescent="0.25">
      <c r="A61" s="45"/>
      <c r="B61" s="49"/>
      <c r="C61" s="49"/>
      <c r="D61" s="51" t="s">
        <v>107</v>
      </c>
      <c r="E61" s="204"/>
      <c r="F61" s="204"/>
    </row>
    <row r="62" spans="1:6" x14ac:dyDescent="0.25">
      <c r="A62" s="3" t="s">
        <v>108</v>
      </c>
      <c r="B62" s="4">
        <f>SUM(B47+B60)</f>
        <v>170697313.71000001</v>
      </c>
      <c r="C62" s="4">
        <f>SUM(C47+C60)</f>
        <v>159410603.36000001</v>
      </c>
      <c r="D62" s="45"/>
      <c r="E62" s="204"/>
      <c r="F62" s="204"/>
    </row>
    <row r="63" spans="1:6" x14ac:dyDescent="0.25">
      <c r="A63" s="45"/>
      <c r="B63" s="45"/>
      <c r="C63" s="45"/>
      <c r="D63" s="52" t="s">
        <v>109</v>
      </c>
      <c r="E63" s="203">
        <f>SUM(E64:E66)</f>
        <v>139802685.24000001</v>
      </c>
      <c r="F63" s="203">
        <f>SUM(F64:F66)</f>
        <v>139802685.24000001</v>
      </c>
    </row>
    <row r="64" spans="1:6" x14ac:dyDescent="0.25">
      <c r="A64" s="45"/>
      <c r="B64" s="45"/>
      <c r="C64" s="45"/>
      <c r="D64" s="46" t="s">
        <v>110</v>
      </c>
      <c r="E64" s="161">
        <v>139098132.74000001</v>
      </c>
      <c r="F64" s="161">
        <v>139098132.74000001</v>
      </c>
    </row>
    <row r="65" spans="1:6" x14ac:dyDescent="0.25">
      <c r="A65" s="45"/>
      <c r="B65" s="45"/>
      <c r="C65" s="45"/>
      <c r="D65" s="50" t="s">
        <v>111</v>
      </c>
      <c r="E65" s="161">
        <v>704552.5</v>
      </c>
      <c r="F65" s="161">
        <v>704552.5</v>
      </c>
    </row>
    <row r="66" spans="1:6" x14ac:dyDescent="0.25">
      <c r="A66" s="45"/>
      <c r="B66" s="45"/>
      <c r="C66" s="45"/>
      <c r="D66" s="46" t="s">
        <v>112</v>
      </c>
      <c r="E66" s="203">
        <v>0</v>
      </c>
      <c r="F66" s="203">
        <v>0</v>
      </c>
    </row>
    <row r="67" spans="1:6" x14ac:dyDescent="0.25">
      <c r="A67" s="45"/>
      <c r="B67" s="45"/>
      <c r="C67" s="45"/>
      <c r="D67" s="45"/>
      <c r="E67" s="204"/>
      <c r="F67" s="204"/>
    </row>
    <row r="68" spans="1:6" x14ac:dyDescent="0.25">
      <c r="A68" s="45"/>
      <c r="B68" s="45"/>
      <c r="C68" s="45"/>
      <c r="D68" s="52" t="s">
        <v>113</v>
      </c>
      <c r="E68" s="203">
        <f>SUM(E69:E73)</f>
        <v>1477004.9499999993</v>
      </c>
      <c r="F68" s="203">
        <f>SUM(F69:F73)</f>
        <v>-8239453.7999999998</v>
      </c>
    </row>
    <row r="69" spans="1:6" x14ac:dyDescent="0.25">
      <c r="A69" s="53"/>
      <c r="B69" s="45"/>
      <c r="C69" s="45"/>
      <c r="D69" s="46" t="s">
        <v>114</v>
      </c>
      <c r="E69" s="161">
        <v>10254502.93</v>
      </c>
      <c r="F69" s="161">
        <v>5070850.54</v>
      </c>
    </row>
    <row r="70" spans="1:6" x14ac:dyDescent="0.25">
      <c r="A70" s="53"/>
      <c r="B70" s="45"/>
      <c r="C70" s="45"/>
      <c r="D70" s="46" t="s">
        <v>115</v>
      </c>
      <c r="E70" s="161">
        <v>-8777497.9800000004</v>
      </c>
      <c r="F70" s="161">
        <v>-13310304.34</v>
      </c>
    </row>
    <row r="71" spans="1:6" x14ac:dyDescent="0.25">
      <c r="A71" s="53"/>
      <c r="B71" s="45"/>
      <c r="C71" s="45"/>
      <c r="D71" s="46" t="s">
        <v>116</v>
      </c>
      <c r="E71" s="203">
        <v>0</v>
      </c>
      <c r="F71" s="203">
        <v>0</v>
      </c>
    </row>
    <row r="72" spans="1:6" x14ac:dyDescent="0.25">
      <c r="A72" s="53"/>
      <c r="B72" s="45"/>
      <c r="C72" s="45"/>
      <c r="D72" s="46" t="s">
        <v>117</v>
      </c>
      <c r="E72" s="203">
        <v>0</v>
      </c>
      <c r="F72" s="203">
        <v>0</v>
      </c>
    </row>
    <row r="73" spans="1:6" x14ac:dyDescent="0.25">
      <c r="A73" s="53"/>
      <c r="B73" s="45"/>
      <c r="C73" s="45"/>
      <c r="D73" s="46" t="s">
        <v>118</v>
      </c>
      <c r="E73" s="203">
        <v>0</v>
      </c>
      <c r="F73" s="203">
        <v>0</v>
      </c>
    </row>
    <row r="74" spans="1:6" x14ac:dyDescent="0.25">
      <c r="A74" s="53"/>
      <c r="B74" s="45"/>
      <c r="C74" s="45"/>
      <c r="D74" s="45"/>
      <c r="E74" s="204"/>
      <c r="F74" s="204"/>
    </row>
    <row r="75" spans="1:6" x14ac:dyDescent="0.25">
      <c r="A75" s="53"/>
      <c r="B75" s="45"/>
      <c r="C75" s="45"/>
      <c r="D75" s="52" t="s">
        <v>119</v>
      </c>
      <c r="E75" s="203">
        <f>E76+E77</f>
        <v>0</v>
      </c>
      <c r="F75" s="203">
        <f>F76+F77</f>
        <v>0</v>
      </c>
    </row>
    <row r="76" spans="1:6" x14ac:dyDescent="0.25">
      <c r="A76" s="53"/>
      <c r="B76" s="45"/>
      <c r="C76" s="45"/>
      <c r="D76" s="46" t="s">
        <v>120</v>
      </c>
      <c r="E76" s="203">
        <v>0</v>
      </c>
      <c r="F76" s="203">
        <v>0</v>
      </c>
    </row>
    <row r="77" spans="1:6" x14ac:dyDescent="0.25">
      <c r="A77" s="53"/>
      <c r="B77" s="45"/>
      <c r="C77" s="45"/>
      <c r="D77" s="46" t="s">
        <v>121</v>
      </c>
      <c r="E77" s="203">
        <v>0</v>
      </c>
      <c r="F77" s="203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122</v>
      </c>
      <c r="E79" s="4">
        <f>E63+E68+E75</f>
        <v>141279690.19</v>
      </c>
      <c r="F79" s="4">
        <f>F63+F68+F75</f>
        <v>131563231.44000001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123</v>
      </c>
      <c r="E81" s="4">
        <f>E59+E79</f>
        <v>170697313.71000001</v>
      </c>
      <c r="F81" s="4">
        <f>F59+F79</f>
        <v>159410603.36000001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50:F81 E9:F45 B9:C62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2 B14:C14 B16:C18 B23:C23 B25:C25 B27:C30 B38:C46 B57:C62 E13:F15 E17:F17 E19:F49 E51:F63 E66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zoomScale="75" zoomScaleNormal="75" workbookViewId="0">
      <selection activeCell="G14" sqref="G14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3" t="s">
        <v>453</v>
      </c>
      <c r="B1" s="165"/>
      <c r="C1" s="165"/>
      <c r="D1" s="165"/>
      <c r="E1" s="165"/>
      <c r="F1" s="165"/>
      <c r="G1" s="166"/>
    </row>
    <row r="2" spans="1:7" x14ac:dyDescent="0.25">
      <c r="A2" s="185" t="str">
        <f>'Formato 1'!A2</f>
        <v>Junta Municipal de Agua Potable y Alcantarillado de Acámbaro, Gto.(a)</v>
      </c>
      <c r="B2" s="186"/>
      <c r="C2" s="186"/>
      <c r="D2" s="186"/>
      <c r="E2" s="186"/>
      <c r="F2" s="186"/>
      <c r="G2" s="187"/>
    </row>
    <row r="3" spans="1:7" x14ac:dyDescent="0.25">
      <c r="A3" s="182" t="s">
        <v>454</v>
      </c>
      <c r="B3" s="183"/>
      <c r="C3" s="183"/>
      <c r="D3" s="183"/>
      <c r="E3" s="183"/>
      <c r="F3" s="183"/>
      <c r="G3" s="184"/>
    </row>
    <row r="4" spans="1:7" x14ac:dyDescent="0.25">
      <c r="A4" s="182" t="s">
        <v>2</v>
      </c>
      <c r="B4" s="183"/>
      <c r="C4" s="183"/>
      <c r="D4" s="183"/>
      <c r="E4" s="183"/>
      <c r="F4" s="183"/>
      <c r="G4" s="184"/>
    </row>
    <row r="5" spans="1:7" x14ac:dyDescent="0.25">
      <c r="A5" s="176" t="s">
        <v>455</v>
      </c>
      <c r="B5" s="177"/>
      <c r="C5" s="177"/>
      <c r="D5" s="177"/>
      <c r="E5" s="177"/>
      <c r="F5" s="177"/>
      <c r="G5" s="178"/>
    </row>
    <row r="6" spans="1:7" ht="30" x14ac:dyDescent="0.25">
      <c r="A6" s="139" t="s">
        <v>456</v>
      </c>
      <c r="B6" s="7" t="s">
        <v>457</v>
      </c>
      <c r="C6" s="33" t="s">
        <v>458</v>
      </c>
      <c r="D6" s="33" t="s">
        <v>459</v>
      </c>
      <c r="E6" s="33" t="s">
        <v>460</v>
      </c>
      <c r="F6" s="33" t="s">
        <v>461</v>
      </c>
      <c r="G6" s="33" t="s">
        <v>462</v>
      </c>
    </row>
    <row r="7" spans="1:7" ht="15.75" customHeight="1" x14ac:dyDescent="0.25">
      <c r="A7" s="26" t="s">
        <v>463</v>
      </c>
      <c r="B7" s="119">
        <f>SUM(B8:B19)</f>
        <v>0</v>
      </c>
      <c r="C7" s="119">
        <f t="shared" ref="C7:G7" si="0">SUM(C8:C19)</f>
        <v>0</v>
      </c>
      <c r="D7" s="119">
        <f t="shared" si="0"/>
        <v>0</v>
      </c>
      <c r="E7" s="119">
        <f t="shared" si="0"/>
        <v>63464060.090000004</v>
      </c>
      <c r="F7" s="119">
        <f t="shared" si="0"/>
        <v>66865219.210000001</v>
      </c>
      <c r="G7" s="119">
        <f t="shared" si="0"/>
        <v>66960464.390000001</v>
      </c>
    </row>
    <row r="8" spans="1:7" x14ac:dyDescent="0.25">
      <c r="A8" s="58" t="s">
        <v>464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465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466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467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468</v>
      </c>
      <c r="B12" s="75">
        <v>0</v>
      </c>
      <c r="C12" s="75">
        <v>0</v>
      </c>
      <c r="D12" s="75">
        <v>0</v>
      </c>
      <c r="E12" s="163">
        <v>2044687.71</v>
      </c>
      <c r="F12" s="163">
        <v>1852025.99</v>
      </c>
      <c r="G12" s="75">
        <v>0</v>
      </c>
    </row>
    <row r="13" spans="1:7" x14ac:dyDescent="0.25">
      <c r="A13" s="58" t="s">
        <v>469</v>
      </c>
      <c r="B13" s="75">
        <v>0</v>
      </c>
      <c r="C13" s="75">
        <v>0</v>
      </c>
      <c r="D13" s="75">
        <v>0</v>
      </c>
      <c r="E13" s="163">
        <v>0</v>
      </c>
      <c r="F13" s="163">
        <v>0</v>
      </c>
      <c r="G13" s="75">
        <v>0</v>
      </c>
    </row>
    <row r="14" spans="1:7" x14ac:dyDescent="0.25">
      <c r="A14" s="59" t="s">
        <v>470</v>
      </c>
      <c r="B14" s="75">
        <v>0</v>
      </c>
      <c r="C14" s="75">
        <v>0</v>
      </c>
      <c r="D14" s="75">
        <v>0</v>
      </c>
      <c r="E14" s="163">
        <v>61419372.380000003</v>
      </c>
      <c r="F14" s="163">
        <v>65013193.219999999</v>
      </c>
      <c r="G14" s="163">
        <v>66960464.390000001</v>
      </c>
    </row>
    <row r="15" spans="1:7" x14ac:dyDescent="0.25">
      <c r="A15" s="58" t="s">
        <v>471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472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473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474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475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476</v>
      </c>
      <c r="B20" s="75"/>
      <c r="C20" s="75"/>
      <c r="D20" s="75"/>
      <c r="E20" s="75"/>
      <c r="F20" s="75"/>
      <c r="G20" s="75"/>
    </row>
    <row r="21" spans="1:7" x14ac:dyDescent="0.25">
      <c r="A21" s="3" t="s">
        <v>477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478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479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480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481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482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476</v>
      </c>
      <c r="B27" s="76"/>
      <c r="C27" s="76"/>
      <c r="D27" s="76"/>
      <c r="E27" s="76"/>
      <c r="F27" s="76"/>
      <c r="G27" s="76"/>
    </row>
    <row r="28" spans="1:7" x14ac:dyDescent="0.25">
      <c r="A28" s="3" t="s">
        <v>483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484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476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485</v>
      </c>
      <c r="B31" s="119">
        <f>B21+B7+B28</f>
        <v>0</v>
      </c>
      <c r="C31" s="119">
        <f t="shared" ref="C31:G31" si="3">C21+C7+C28</f>
        <v>0</v>
      </c>
      <c r="D31" s="119">
        <f t="shared" si="3"/>
        <v>0</v>
      </c>
      <c r="E31" s="119">
        <f t="shared" si="3"/>
        <v>63464060.090000004</v>
      </c>
      <c r="F31" s="119">
        <f t="shared" si="3"/>
        <v>66865219.210000001</v>
      </c>
      <c r="G31" s="119">
        <f t="shared" si="3"/>
        <v>66960464.390000001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297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486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299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487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1 B15:G31 B12:D14 G12:G13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G36" sqref="G36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3" t="s">
        <v>488</v>
      </c>
      <c r="B1" s="165"/>
      <c r="C1" s="165"/>
      <c r="D1" s="165"/>
      <c r="E1" s="165"/>
      <c r="F1" s="165"/>
      <c r="G1" s="166"/>
    </row>
    <row r="2" spans="1:7" x14ac:dyDescent="0.25">
      <c r="A2" s="185" t="str">
        <f>'Formato 1'!A2</f>
        <v>Junta Municipal de Agua Potable y Alcantarillado de Acámbaro, Gto.(a)</v>
      </c>
      <c r="B2" s="186"/>
      <c r="C2" s="186"/>
      <c r="D2" s="186"/>
      <c r="E2" s="186"/>
      <c r="F2" s="186"/>
      <c r="G2" s="187"/>
    </row>
    <row r="3" spans="1:7" x14ac:dyDescent="0.25">
      <c r="A3" s="182" t="s">
        <v>489</v>
      </c>
      <c r="B3" s="183"/>
      <c r="C3" s="183"/>
      <c r="D3" s="183"/>
      <c r="E3" s="183"/>
      <c r="F3" s="183"/>
      <c r="G3" s="184"/>
    </row>
    <row r="4" spans="1:7" x14ac:dyDescent="0.25">
      <c r="A4" s="182" t="s">
        <v>2</v>
      </c>
      <c r="B4" s="183"/>
      <c r="C4" s="183"/>
      <c r="D4" s="183"/>
      <c r="E4" s="183"/>
      <c r="F4" s="183"/>
      <c r="G4" s="184"/>
    </row>
    <row r="5" spans="1:7" x14ac:dyDescent="0.25">
      <c r="A5" s="176" t="s">
        <v>455</v>
      </c>
      <c r="B5" s="177"/>
      <c r="C5" s="177"/>
      <c r="D5" s="177"/>
      <c r="E5" s="177"/>
      <c r="F5" s="177"/>
      <c r="G5" s="178"/>
    </row>
    <row r="6" spans="1:7" ht="30" x14ac:dyDescent="0.25">
      <c r="A6" s="139" t="s">
        <v>456</v>
      </c>
      <c r="B6" s="7" t="s">
        <v>457</v>
      </c>
      <c r="C6" s="33" t="s">
        <v>458</v>
      </c>
      <c r="D6" s="33" t="s">
        <v>459</v>
      </c>
      <c r="E6" s="33" t="s">
        <v>460</v>
      </c>
      <c r="F6" s="33" t="s">
        <v>461</v>
      </c>
      <c r="G6" s="33" t="s">
        <v>462</v>
      </c>
    </row>
    <row r="7" spans="1:7" ht="15.75" customHeight="1" x14ac:dyDescent="0.25">
      <c r="A7" s="26" t="s">
        <v>490</v>
      </c>
      <c r="B7" s="119">
        <f t="shared" ref="B7:G7" si="0">SUM(B8:B16)</f>
        <v>0</v>
      </c>
      <c r="C7" s="119">
        <f t="shared" si="0"/>
        <v>0</v>
      </c>
      <c r="D7" s="119">
        <f t="shared" si="0"/>
        <v>0</v>
      </c>
      <c r="E7" s="119">
        <f t="shared" si="0"/>
        <v>-39850208.629999995</v>
      </c>
      <c r="F7" s="119">
        <f t="shared" si="0"/>
        <v>-72521052.879999995</v>
      </c>
      <c r="G7" s="119">
        <f t="shared" si="0"/>
        <v>-60100785.829999998</v>
      </c>
    </row>
    <row r="8" spans="1:7" x14ac:dyDescent="0.25">
      <c r="A8" s="58" t="s">
        <v>491</v>
      </c>
      <c r="B8" s="75">
        <v>0</v>
      </c>
      <c r="C8" s="75">
        <v>0</v>
      </c>
      <c r="D8" s="75">
        <v>0</v>
      </c>
      <c r="E8" s="163">
        <v>-16459858.449999999</v>
      </c>
      <c r="F8" s="163">
        <v>-32445695.75</v>
      </c>
      <c r="G8" s="163">
        <v>-36569519.07</v>
      </c>
    </row>
    <row r="9" spans="1:7" ht="15.75" customHeight="1" x14ac:dyDescent="0.25">
      <c r="A9" s="58" t="s">
        <v>492</v>
      </c>
      <c r="B9" s="75">
        <v>0</v>
      </c>
      <c r="C9" s="75">
        <v>0</v>
      </c>
      <c r="D9" s="75">
        <v>0</v>
      </c>
      <c r="E9" s="163">
        <v>-5457090.5</v>
      </c>
      <c r="F9" s="163">
        <v>-9032602.9800000004</v>
      </c>
      <c r="G9" s="163">
        <v>-7720443.96</v>
      </c>
    </row>
    <row r="10" spans="1:7" x14ac:dyDescent="0.25">
      <c r="A10" s="58" t="s">
        <v>493</v>
      </c>
      <c r="B10" s="75">
        <v>0</v>
      </c>
      <c r="C10" s="75">
        <v>0</v>
      </c>
      <c r="D10" s="75">
        <v>0</v>
      </c>
      <c r="E10" s="163">
        <v>-10416586.810000001</v>
      </c>
      <c r="F10" s="163">
        <v>-20619455.989999998</v>
      </c>
      <c r="G10" s="163">
        <v>-15051497.470000001</v>
      </c>
    </row>
    <row r="11" spans="1:7" x14ac:dyDescent="0.25">
      <c r="A11" s="58" t="s">
        <v>494</v>
      </c>
      <c r="B11" s="75">
        <v>0</v>
      </c>
      <c r="C11" s="75">
        <v>0</v>
      </c>
      <c r="D11" s="75">
        <v>0</v>
      </c>
      <c r="E11" s="163">
        <v>0</v>
      </c>
      <c r="F11" s="163">
        <v>-342793.19</v>
      </c>
      <c r="G11" s="163">
        <v>0</v>
      </c>
    </row>
    <row r="12" spans="1:7" x14ac:dyDescent="0.25">
      <c r="A12" s="58" t="s">
        <v>495</v>
      </c>
      <c r="B12" s="75">
        <v>0</v>
      </c>
      <c r="C12" s="75">
        <v>0</v>
      </c>
      <c r="D12" s="75">
        <v>0</v>
      </c>
      <c r="E12" s="163">
        <v>-2409267.62</v>
      </c>
      <c r="F12" s="163">
        <v>-4109632.66</v>
      </c>
      <c r="G12" s="163">
        <v>-556719.53</v>
      </c>
    </row>
    <row r="13" spans="1:7" x14ac:dyDescent="0.25">
      <c r="A13" s="58" t="s">
        <v>496</v>
      </c>
      <c r="B13" s="75">
        <v>0</v>
      </c>
      <c r="C13" s="75">
        <v>0</v>
      </c>
      <c r="D13" s="75">
        <v>0</v>
      </c>
      <c r="E13" s="163">
        <v>-5107405.25</v>
      </c>
      <c r="F13" s="163">
        <v>-5970872.3099999996</v>
      </c>
      <c r="G13" s="163">
        <v>-202605.8</v>
      </c>
    </row>
    <row r="14" spans="1:7" x14ac:dyDescent="0.25">
      <c r="A14" s="59" t="s">
        <v>497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499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500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491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492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493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494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495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496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497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501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499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476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502</v>
      </c>
      <c r="B29" s="119">
        <f>B18+B7</f>
        <v>0</v>
      </c>
      <c r="C29" s="119">
        <f t="shared" ref="C29:G29" si="2">C18+C7</f>
        <v>0</v>
      </c>
      <c r="D29" s="119">
        <f t="shared" si="2"/>
        <v>0</v>
      </c>
      <c r="E29" s="119">
        <f t="shared" si="2"/>
        <v>-39850208.629999995</v>
      </c>
      <c r="F29" s="119">
        <f t="shared" si="2"/>
        <v>-72521052.879999995</v>
      </c>
      <c r="G29" s="119">
        <f t="shared" si="2"/>
        <v>-60100785.829999998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4:G16 B8:D13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3" t="s">
        <v>503</v>
      </c>
      <c r="B1" s="165"/>
      <c r="C1" s="165"/>
      <c r="D1" s="165"/>
      <c r="E1" s="165"/>
      <c r="F1" s="165"/>
      <c r="G1" s="166"/>
    </row>
    <row r="2" spans="1:7" x14ac:dyDescent="0.25">
      <c r="A2" s="185" t="str">
        <f>'Formato 1'!A2</f>
        <v>Junta Municipal de Agua Potable y Alcantarillado de Acámbaro, Gto.(a)</v>
      </c>
      <c r="B2" s="186"/>
      <c r="C2" s="186"/>
      <c r="D2" s="186"/>
      <c r="E2" s="186"/>
      <c r="F2" s="186"/>
      <c r="G2" s="187"/>
    </row>
    <row r="3" spans="1:7" x14ac:dyDescent="0.25">
      <c r="A3" s="182" t="s">
        <v>504</v>
      </c>
      <c r="B3" s="183"/>
      <c r="C3" s="183"/>
      <c r="D3" s="183"/>
      <c r="E3" s="183"/>
      <c r="F3" s="183"/>
      <c r="G3" s="184"/>
    </row>
    <row r="4" spans="1:7" x14ac:dyDescent="0.25">
      <c r="A4" s="182" t="s">
        <v>2</v>
      </c>
      <c r="B4" s="183"/>
      <c r="C4" s="183"/>
      <c r="D4" s="183"/>
      <c r="E4" s="183"/>
      <c r="F4" s="183"/>
      <c r="G4" s="184"/>
    </row>
    <row r="5" spans="1:7" ht="30" x14ac:dyDescent="0.25">
      <c r="A5" s="139" t="s">
        <v>505</v>
      </c>
      <c r="B5" s="7" t="s">
        <v>506</v>
      </c>
      <c r="C5" s="33" t="s">
        <v>507</v>
      </c>
      <c r="D5" s="33" t="s">
        <v>508</v>
      </c>
      <c r="E5" s="33" t="s">
        <v>509</v>
      </c>
      <c r="F5" s="33" t="s">
        <v>510</v>
      </c>
      <c r="G5" s="33" t="s">
        <v>511</v>
      </c>
    </row>
    <row r="6" spans="1:7" ht="15.75" customHeight="1" x14ac:dyDescent="0.25">
      <c r="A6" s="26" t="s">
        <v>512</v>
      </c>
      <c r="B6" s="119">
        <f>SUM(B7:B18)</f>
        <v>0</v>
      </c>
      <c r="C6" s="119">
        <f t="shared" ref="C6:G6" si="0">SUM(C7:C18)</f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464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465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466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467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469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470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471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472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473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474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475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513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25">
      <c r="A21" s="58" t="s">
        <v>478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479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480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481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482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514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295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515</v>
      </c>
      <c r="B30" s="119">
        <f>B20+B6+B27</f>
        <v>0</v>
      </c>
      <c r="C30" s="119">
        <f t="shared" ref="C30:G30" si="3">C20+C6+C27</f>
        <v>0</v>
      </c>
      <c r="D30" s="119">
        <f t="shared" si="3"/>
        <v>0</v>
      </c>
      <c r="E30" s="119">
        <f t="shared" si="3"/>
        <v>0</v>
      </c>
      <c r="F30" s="119">
        <f t="shared" si="3"/>
        <v>0</v>
      </c>
      <c r="G30" s="119">
        <f t="shared" si="3"/>
        <v>0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297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486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299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487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516</v>
      </c>
    </row>
    <row r="39" spans="1:7" x14ac:dyDescent="0.25">
      <c r="A39" t="s">
        <v>517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3" t="s">
        <v>518</v>
      </c>
      <c r="B1" s="165"/>
      <c r="C1" s="165"/>
      <c r="D1" s="165"/>
      <c r="E1" s="165"/>
      <c r="F1" s="165"/>
      <c r="G1" s="166"/>
    </row>
    <row r="2" spans="1:7" x14ac:dyDescent="0.25">
      <c r="A2" s="185" t="str">
        <f>'Formato 1'!A2</f>
        <v>Junta Municipal de Agua Potable y Alcantarillado de Acámbaro, Gto.(a)</v>
      </c>
      <c r="B2" s="186"/>
      <c r="C2" s="186"/>
      <c r="D2" s="186"/>
      <c r="E2" s="186"/>
      <c r="F2" s="186"/>
      <c r="G2" s="187"/>
    </row>
    <row r="3" spans="1:7" x14ac:dyDescent="0.25">
      <c r="A3" s="182" t="s">
        <v>519</v>
      </c>
      <c r="B3" s="183"/>
      <c r="C3" s="183"/>
      <c r="D3" s="183"/>
      <c r="E3" s="183"/>
      <c r="F3" s="183"/>
      <c r="G3" s="184"/>
    </row>
    <row r="4" spans="1:7" x14ac:dyDescent="0.25">
      <c r="A4" s="182" t="s">
        <v>2</v>
      </c>
      <c r="B4" s="183"/>
      <c r="C4" s="183"/>
      <c r="D4" s="183"/>
      <c r="E4" s="183"/>
      <c r="F4" s="183"/>
      <c r="G4" s="184"/>
    </row>
    <row r="5" spans="1:7" ht="30" x14ac:dyDescent="0.25">
      <c r="A5" s="139" t="s">
        <v>505</v>
      </c>
      <c r="B5" s="7" t="s">
        <v>506</v>
      </c>
      <c r="C5" s="33" t="s">
        <v>507</v>
      </c>
      <c r="D5" s="33" t="s">
        <v>508</v>
      </c>
      <c r="E5" s="33" t="s">
        <v>509</v>
      </c>
      <c r="F5" s="33" t="s">
        <v>510</v>
      </c>
      <c r="G5" s="33" t="s">
        <v>511</v>
      </c>
    </row>
    <row r="6" spans="1:7" ht="15.75" customHeight="1" x14ac:dyDescent="0.25">
      <c r="A6" s="26" t="s">
        <v>490</v>
      </c>
      <c r="B6" s="119">
        <f t="shared" ref="B6:G6" si="0">SUM(B7:B15)</f>
        <v>0</v>
      </c>
      <c r="C6" s="119">
        <f t="shared" si="0"/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491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492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493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494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495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496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497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498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499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500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25">
      <c r="A18" s="58" t="s">
        <v>491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492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493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494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495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496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497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501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499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476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502</v>
      </c>
      <c r="B28" s="119">
        <f>B17+B6</f>
        <v>0</v>
      </c>
      <c r="C28" s="119">
        <f t="shared" ref="C28:G28" si="2">C17+C6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520</v>
      </c>
    </row>
    <row r="32" spans="1:7" x14ac:dyDescent="0.25">
      <c r="A32" t="s">
        <v>521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73" t="s">
        <v>522</v>
      </c>
      <c r="B1" s="165"/>
      <c r="C1" s="165"/>
      <c r="D1" s="165"/>
      <c r="E1" s="165"/>
      <c r="F1" s="165"/>
    </row>
    <row r="2" spans="1:6" x14ac:dyDescent="0.25">
      <c r="A2" s="185" t="str">
        <f>'Formato 1'!A2</f>
        <v>Junta Municipal de Agua Potable y Alcantarillado de Acámbaro, Gto.(a)</v>
      </c>
      <c r="B2" s="186"/>
      <c r="C2" s="186"/>
      <c r="D2" s="186"/>
      <c r="E2" s="186"/>
      <c r="F2" s="187"/>
    </row>
    <row r="3" spans="1:6" x14ac:dyDescent="0.25">
      <c r="A3" s="182" t="s">
        <v>523</v>
      </c>
      <c r="B3" s="183"/>
      <c r="C3" s="183"/>
      <c r="D3" s="183"/>
      <c r="E3" s="183"/>
      <c r="F3" s="184"/>
    </row>
    <row r="4" spans="1:6" ht="30" x14ac:dyDescent="0.25">
      <c r="A4" s="139" t="s">
        <v>505</v>
      </c>
      <c r="B4" s="7" t="s">
        <v>524</v>
      </c>
      <c r="C4" s="33" t="s">
        <v>525</v>
      </c>
      <c r="D4" s="33" t="s">
        <v>526</v>
      </c>
      <c r="E4" s="33" t="s">
        <v>527</v>
      </c>
      <c r="F4" s="33" t="s">
        <v>528</v>
      </c>
    </row>
    <row r="5" spans="1:6" ht="15.75" customHeight="1" x14ac:dyDescent="0.25">
      <c r="A5" s="143" t="s">
        <v>529</v>
      </c>
      <c r="B5" s="148"/>
      <c r="C5" s="148"/>
      <c r="D5" s="148"/>
      <c r="E5" s="148"/>
      <c r="F5" s="148"/>
    </row>
    <row r="6" spans="1:6" ht="30" x14ac:dyDescent="0.25">
      <c r="A6" s="146" t="s">
        <v>530</v>
      </c>
      <c r="B6" s="145"/>
      <c r="C6" s="145"/>
      <c r="D6" s="145"/>
      <c r="E6" s="145"/>
      <c r="F6" s="145"/>
    </row>
    <row r="7" spans="1:6" ht="15.75" customHeight="1" x14ac:dyDescent="0.25">
      <c r="A7" s="146" t="s">
        <v>531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532</v>
      </c>
      <c r="B9" s="145"/>
      <c r="C9" s="145"/>
      <c r="D9" s="145"/>
      <c r="E9" s="145"/>
      <c r="F9" s="145"/>
    </row>
    <row r="10" spans="1:6" x14ac:dyDescent="0.25">
      <c r="A10" s="146" t="s">
        <v>533</v>
      </c>
      <c r="B10" s="155"/>
      <c r="C10" s="155"/>
      <c r="D10" s="155"/>
      <c r="E10" s="155"/>
      <c r="F10" s="155"/>
    </row>
    <row r="11" spans="1:6" x14ac:dyDescent="0.25">
      <c r="A11" s="67" t="s">
        <v>534</v>
      </c>
      <c r="B11" s="155"/>
      <c r="C11" s="155"/>
      <c r="D11" s="155"/>
      <c r="E11" s="155"/>
      <c r="F11" s="155"/>
    </row>
    <row r="12" spans="1:6" x14ac:dyDescent="0.25">
      <c r="A12" s="67" t="s">
        <v>535</v>
      </c>
      <c r="B12" s="155"/>
      <c r="C12" s="155"/>
      <c r="D12" s="155"/>
      <c r="E12" s="155"/>
      <c r="F12" s="155"/>
    </row>
    <row r="13" spans="1:6" x14ac:dyDescent="0.25">
      <c r="A13" s="67" t="s">
        <v>536</v>
      </c>
      <c r="B13" s="155"/>
      <c r="C13" s="155"/>
      <c r="D13" s="155"/>
      <c r="E13" s="155"/>
      <c r="F13" s="155"/>
    </row>
    <row r="14" spans="1:6" x14ac:dyDescent="0.25">
      <c r="A14" s="146" t="s">
        <v>537</v>
      </c>
      <c r="B14" s="155"/>
      <c r="C14" s="155"/>
      <c r="D14" s="155"/>
      <c r="E14" s="155"/>
      <c r="F14" s="155"/>
    </row>
    <row r="15" spans="1:6" x14ac:dyDescent="0.25">
      <c r="A15" s="67" t="s">
        <v>534</v>
      </c>
      <c r="B15" s="155"/>
      <c r="C15" s="155"/>
      <c r="D15" s="155"/>
      <c r="E15" s="155"/>
      <c r="F15" s="155"/>
    </row>
    <row r="16" spans="1:6" x14ac:dyDescent="0.25">
      <c r="A16" s="67" t="s">
        <v>535</v>
      </c>
      <c r="B16" s="156"/>
      <c r="C16" s="156"/>
      <c r="D16" s="156"/>
      <c r="E16" s="156"/>
      <c r="F16" s="156"/>
    </row>
    <row r="17" spans="1:6" x14ac:dyDescent="0.25">
      <c r="A17" s="67" t="s">
        <v>536</v>
      </c>
      <c r="B17" s="157"/>
      <c r="C17" s="157"/>
      <c r="D17" s="157"/>
      <c r="E17" s="157"/>
      <c r="F17" s="157"/>
    </row>
    <row r="18" spans="1:6" x14ac:dyDescent="0.25">
      <c r="A18" s="146" t="s">
        <v>538</v>
      </c>
      <c r="B18" s="157"/>
      <c r="C18" s="157"/>
      <c r="D18" s="157"/>
      <c r="E18" s="157"/>
      <c r="F18" s="157"/>
    </row>
    <row r="19" spans="1:6" x14ac:dyDescent="0.25">
      <c r="A19" s="146" t="s">
        <v>539</v>
      </c>
      <c r="B19" s="157"/>
      <c r="C19" s="157"/>
      <c r="D19" s="157"/>
      <c r="E19" s="157"/>
      <c r="F19" s="157"/>
    </row>
    <row r="20" spans="1:6" x14ac:dyDescent="0.25">
      <c r="A20" s="146" t="s">
        <v>540</v>
      </c>
      <c r="B20" s="158"/>
      <c r="C20" s="158"/>
      <c r="D20" s="158"/>
      <c r="E20" s="158"/>
      <c r="F20" s="158"/>
    </row>
    <row r="21" spans="1:6" x14ac:dyDescent="0.25">
      <c r="A21" s="146" t="s">
        <v>541</v>
      </c>
      <c r="B21" s="158"/>
      <c r="C21" s="158"/>
      <c r="D21" s="158"/>
      <c r="E21" s="158"/>
      <c r="F21" s="158"/>
    </row>
    <row r="22" spans="1:6" x14ac:dyDescent="0.25">
      <c r="A22" s="146" t="s">
        <v>542</v>
      </c>
      <c r="B22" s="158"/>
      <c r="C22" s="158"/>
      <c r="D22" s="158"/>
      <c r="E22" s="158"/>
      <c r="F22" s="158"/>
    </row>
    <row r="23" spans="1:6" x14ac:dyDescent="0.25">
      <c r="A23" s="146" t="s">
        <v>543</v>
      </c>
      <c r="B23" s="158"/>
      <c r="C23" s="158"/>
      <c r="D23" s="158"/>
      <c r="E23" s="158"/>
      <c r="F23" s="158"/>
    </row>
    <row r="24" spans="1:6" x14ac:dyDescent="0.25">
      <c r="A24" s="146" t="s">
        <v>544</v>
      </c>
      <c r="B24" s="150"/>
      <c r="C24" s="150"/>
      <c r="D24" s="150"/>
      <c r="E24" s="150"/>
      <c r="F24" s="150"/>
    </row>
    <row r="25" spans="1:6" x14ac:dyDescent="0.25">
      <c r="A25" s="146" t="s">
        <v>545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546</v>
      </c>
      <c r="B27" s="149"/>
      <c r="C27" s="149"/>
      <c r="D27" s="149"/>
      <c r="E27" s="149"/>
      <c r="F27" s="149"/>
    </row>
    <row r="28" spans="1:6" x14ac:dyDescent="0.25">
      <c r="A28" s="146" t="s">
        <v>547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548</v>
      </c>
      <c r="B30" s="53"/>
      <c r="C30" s="53"/>
      <c r="D30" s="53"/>
      <c r="E30" s="53"/>
      <c r="F30" s="53"/>
    </row>
    <row r="31" spans="1:6" x14ac:dyDescent="0.25">
      <c r="A31" s="154" t="s">
        <v>533</v>
      </c>
      <c r="B31" s="91"/>
      <c r="C31" s="91"/>
      <c r="D31" s="91"/>
      <c r="E31" s="91"/>
      <c r="F31" s="91"/>
    </row>
    <row r="32" spans="1:6" x14ac:dyDescent="0.25">
      <c r="A32" s="154" t="s">
        <v>537</v>
      </c>
      <c r="B32" s="91"/>
      <c r="C32" s="91"/>
      <c r="D32" s="91"/>
      <c r="E32" s="91"/>
      <c r="F32" s="91"/>
    </row>
    <row r="33" spans="1:6" x14ac:dyDescent="0.25">
      <c r="A33" s="154" t="s">
        <v>549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550</v>
      </c>
      <c r="B35" s="53"/>
      <c r="C35" s="53"/>
      <c r="D35" s="53"/>
      <c r="E35" s="53"/>
      <c r="F35" s="53"/>
    </row>
    <row r="36" spans="1:6" x14ac:dyDescent="0.25">
      <c r="A36" s="154" t="s">
        <v>551</v>
      </c>
      <c r="B36" s="53"/>
      <c r="C36" s="53"/>
      <c r="D36" s="53"/>
      <c r="E36" s="53"/>
      <c r="F36" s="53"/>
    </row>
    <row r="37" spans="1:6" x14ac:dyDescent="0.25">
      <c r="A37" s="154" t="s">
        <v>552</v>
      </c>
      <c r="B37" s="53"/>
      <c r="C37" s="53"/>
      <c r="D37" s="53"/>
      <c r="E37" s="53"/>
      <c r="F37" s="53"/>
    </row>
    <row r="38" spans="1:6" x14ac:dyDescent="0.25">
      <c r="A38" s="154" t="s">
        <v>553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554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555</v>
      </c>
      <c r="B42" s="53"/>
      <c r="C42" s="53"/>
      <c r="D42" s="53"/>
      <c r="E42" s="53"/>
      <c r="F42" s="53"/>
    </row>
    <row r="43" spans="1:6" x14ac:dyDescent="0.25">
      <c r="A43" s="154" t="s">
        <v>556</v>
      </c>
      <c r="B43" s="91"/>
      <c r="C43" s="91"/>
      <c r="D43" s="91"/>
      <c r="E43" s="91"/>
      <c r="F43" s="91"/>
    </row>
    <row r="44" spans="1:6" x14ac:dyDescent="0.25">
      <c r="A44" s="154" t="s">
        <v>557</v>
      </c>
      <c r="B44" s="91"/>
      <c r="C44" s="91"/>
      <c r="D44" s="91"/>
      <c r="E44" s="91"/>
      <c r="F44" s="91"/>
    </row>
    <row r="45" spans="1:6" x14ac:dyDescent="0.25">
      <c r="A45" s="154" t="s">
        <v>558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559</v>
      </c>
      <c r="B47" s="53"/>
      <c r="C47" s="53"/>
      <c r="D47" s="53"/>
      <c r="E47" s="53"/>
      <c r="F47" s="53"/>
    </row>
    <row r="48" spans="1:6" x14ac:dyDescent="0.25">
      <c r="A48" s="154" t="s">
        <v>557</v>
      </c>
      <c r="B48" s="91"/>
      <c r="C48" s="91"/>
      <c r="D48" s="91"/>
      <c r="E48" s="91"/>
      <c r="F48" s="91"/>
    </row>
    <row r="49" spans="1:6" x14ac:dyDescent="0.25">
      <c r="A49" s="154" t="s">
        <v>558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560</v>
      </c>
      <c r="B51" s="53"/>
      <c r="C51" s="53"/>
      <c r="D51" s="53"/>
      <c r="E51" s="53"/>
      <c r="F51" s="53"/>
    </row>
    <row r="52" spans="1:6" x14ac:dyDescent="0.25">
      <c r="A52" s="154" t="s">
        <v>557</v>
      </c>
      <c r="B52" s="91"/>
      <c r="C52" s="91"/>
      <c r="D52" s="91"/>
      <c r="E52" s="91"/>
      <c r="F52" s="91"/>
    </row>
    <row r="53" spans="1:6" x14ac:dyDescent="0.25">
      <c r="A53" s="154" t="s">
        <v>558</v>
      </c>
      <c r="B53" s="91"/>
      <c r="C53" s="91"/>
      <c r="D53" s="91"/>
      <c r="E53" s="91"/>
      <c r="F53" s="91"/>
    </row>
    <row r="54" spans="1:6" x14ac:dyDescent="0.25">
      <c r="A54" s="154" t="s">
        <v>561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562</v>
      </c>
      <c r="B56" s="53"/>
      <c r="C56" s="53"/>
      <c r="D56" s="53"/>
      <c r="E56" s="53"/>
      <c r="F56" s="53"/>
    </row>
    <row r="57" spans="1:6" x14ac:dyDescent="0.25">
      <c r="A57" s="154" t="s">
        <v>557</v>
      </c>
      <c r="B57" s="91"/>
      <c r="C57" s="91"/>
      <c r="D57" s="91"/>
      <c r="E57" s="91"/>
      <c r="F57" s="91"/>
    </row>
    <row r="58" spans="1:6" x14ac:dyDescent="0.25">
      <c r="A58" s="154" t="s">
        <v>558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563</v>
      </c>
      <c r="B60" s="53"/>
      <c r="C60" s="53"/>
      <c r="D60" s="53"/>
      <c r="E60" s="53"/>
      <c r="F60" s="53"/>
    </row>
    <row r="61" spans="1:6" x14ac:dyDescent="0.25">
      <c r="A61" s="154" t="s">
        <v>564</v>
      </c>
      <c r="B61" s="141"/>
      <c r="C61" s="141"/>
      <c r="D61" s="141"/>
      <c r="E61" s="141"/>
      <c r="F61" s="141"/>
    </row>
    <row r="62" spans="1:6" x14ac:dyDescent="0.25">
      <c r="A62" s="154" t="s">
        <v>565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566</v>
      </c>
      <c r="B64" s="141"/>
      <c r="C64" s="141"/>
      <c r="D64" s="141"/>
      <c r="E64" s="141"/>
      <c r="F64" s="141"/>
    </row>
    <row r="65" spans="1:6" x14ac:dyDescent="0.25">
      <c r="A65" s="154" t="s">
        <v>567</v>
      </c>
      <c r="B65" s="141"/>
      <c r="C65" s="141"/>
      <c r="D65" s="141"/>
      <c r="E65" s="141"/>
      <c r="F65" s="141"/>
    </row>
    <row r="66" spans="1:6" x14ac:dyDescent="0.25">
      <c r="A66" s="154" t="s">
        <v>568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90" t="s">
        <v>453</v>
      </c>
      <c r="B1" s="190"/>
      <c r="C1" s="190"/>
      <c r="D1" s="190"/>
      <c r="E1" s="190"/>
      <c r="F1" s="190"/>
      <c r="G1" s="190"/>
    </row>
    <row r="2" spans="1:7" x14ac:dyDescent="0.25">
      <c r="A2" s="128" t="str">
        <f>'Formato 1'!A2</f>
        <v>Junta Municipal de Agua Potable y Alcantarillado de Acámbaro, Gto.(a)</v>
      </c>
      <c r="B2" s="129"/>
      <c r="C2" s="129"/>
      <c r="D2" s="129"/>
      <c r="E2" s="129"/>
      <c r="F2" s="129"/>
      <c r="G2" s="130"/>
    </row>
    <row r="3" spans="1:7" x14ac:dyDescent="0.25">
      <c r="A3" s="131" t="s">
        <v>454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455</v>
      </c>
      <c r="B5" s="132"/>
      <c r="C5" s="132"/>
      <c r="D5" s="132"/>
      <c r="E5" s="132"/>
      <c r="F5" s="132"/>
      <c r="G5" s="133"/>
    </row>
    <row r="6" spans="1:7" x14ac:dyDescent="0.25">
      <c r="A6" s="188" t="s">
        <v>505</v>
      </c>
      <c r="B6" s="36">
        <v>2022</v>
      </c>
      <c r="C6" s="188">
        <f>+B6+1</f>
        <v>2023</v>
      </c>
      <c r="D6" s="188">
        <f>+C6+1</f>
        <v>2024</v>
      </c>
      <c r="E6" s="188">
        <f>+D6+1</f>
        <v>2025</v>
      </c>
      <c r="F6" s="188">
        <f>+E6+1</f>
        <v>2026</v>
      </c>
      <c r="G6" s="188">
        <f>+F6+1</f>
        <v>2027</v>
      </c>
    </row>
    <row r="7" spans="1:7" ht="83.25" customHeight="1" x14ac:dyDescent="0.25">
      <c r="A7" s="189"/>
      <c r="B7" s="70" t="s">
        <v>569</v>
      </c>
      <c r="C7" s="189"/>
      <c r="D7" s="189"/>
      <c r="E7" s="189"/>
      <c r="F7" s="189"/>
      <c r="G7" s="189"/>
    </row>
    <row r="8" spans="1:7" ht="30" x14ac:dyDescent="0.25">
      <c r="A8" s="71" t="s">
        <v>512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240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241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242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570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244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245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571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572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573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265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574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513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575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576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577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291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292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514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295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578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486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299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579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91" t="s">
        <v>488</v>
      </c>
      <c r="B1" s="191"/>
      <c r="C1" s="191"/>
      <c r="D1" s="191"/>
      <c r="E1" s="191"/>
      <c r="F1" s="191"/>
      <c r="G1" s="191"/>
    </row>
    <row r="2" spans="1:7" x14ac:dyDescent="0.25">
      <c r="A2" s="128" t="str">
        <f>'Formato 1'!A2</f>
        <v>Junta Municipal de Agua Potable y Alcantarillado de Acámbaro, Gto.(a)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489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455</v>
      </c>
      <c r="B5" s="114"/>
      <c r="C5" s="114"/>
      <c r="D5" s="114"/>
      <c r="E5" s="114"/>
      <c r="F5" s="114"/>
      <c r="G5" s="115"/>
    </row>
    <row r="6" spans="1:7" x14ac:dyDescent="0.25">
      <c r="A6" s="192" t="s">
        <v>580</v>
      </c>
      <c r="B6" s="36">
        <v>2022</v>
      </c>
      <c r="C6" s="188">
        <f>+B6+1</f>
        <v>2023</v>
      </c>
      <c r="D6" s="188">
        <f>+C6+1</f>
        <v>2024</v>
      </c>
      <c r="E6" s="188">
        <f>+D6+1</f>
        <v>2025</v>
      </c>
      <c r="F6" s="188">
        <f>+E6+1</f>
        <v>2026</v>
      </c>
      <c r="G6" s="188">
        <f>+F6+1</f>
        <v>2027</v>
      </c>
    </row>
    <row r="7" spans="1:7" ht="57.75" customHeight="1" x14ac:dyDescent="0.25">
      <c r="A7" s="193"/>
      <c r="B7" s="37" t="s">
        <v>569</v>
      </c>
      <c r="C7" s="189"/>
      <c r="D7" s="189"/>
      <c r="E7" s="189"/>
      <c r="F7" s="189"/>
      <c r="G7" s="189"/>
    </row>
    <row r="8" spans="1:7" x14ac:dyDescent="0.25">
      <c r="A8" s="26" t="s">
        <v>490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581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582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493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494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583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496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497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498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499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500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581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582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493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494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583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496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497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501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499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502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91" t="s">
        <v>503</v>
      </c>
      <c r="B1" s="191"/>
      <c r="C1" s="191"/>
      <c r="D1" s="191"/>
      <c r="E1" s="191"/>
      <c r="F1" s="191"/>
      <c r="G1" s="191"/>
    </row>
    <row r="2" spans="1:7" x14ac:dyDescent="0.25">
      <c r="A2" s="128" t="str">
        <f>'Formato 1'!A2</f>
        <v>Junta Municipal de Agua Potable y Alcantarillado de Acámbaro, Gto.(a)</v>
      </c>
      <c r="B2" s="129"/>
      <c r="C2" s="129"/>
      <c r="D2" s="129"/>
      <c r="E2" s="129"/>
      <c r="F2" s="129"/>
      <c r="G2" s="130"/>
    </row>
    <row r="3" spans="1:7" x14ac:dyDescent="0.25">
      <c r="A3" s="113" t="s">
        <v>504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5" t="s">
        <v>505</v>
      </c>
      <c r="B5" s="196">
        <v>2017</v>
      </c>
      <c r="C5" s="196">
        <f>+B5+1</f>
        <v>2018</v>
      </c>
      <c r="D5" s="196">
        <f>+C5+1</f>
        <v>2019</v>
      </c>
      <c r="E5" s="196">
        <f>+D5+1</f>
        <v>2020</v>
      </c>
      <c r="F5" s="196">
        <f>+E5+1</f>
        <v>2021</v>
      </c>
      <c r="G5" s="36">
        <f>+F5+1</f>
        <v>2022</v>
      </c>
    </row>
    <row r="6" spans="1:7" ht="32.25" x14ac:dyDescent="0.25">
      <c r="A6" s="172"/>
      <c r="B6" s="197"/>
      <c r="C6" s="197"/>
      <c r="D6" s="197"/>
      <c r="E6" s="197"/>
      <c r="F6" s="197"/>
      <c r="G6" s="37" t="s">
        <v>584</v>
      </c>
    </row>
    <row r="7" spans="1:7" x14ac:dyDescent="0.25">
      <c r="A7" s="62" t="s">
        <v>512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585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586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466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467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587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588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470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471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589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473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590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591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513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592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593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480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481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594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514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295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515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486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595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487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94" t="s">
        <v>596</v>
      </c>
      <c r="B39" s="194"/>
      <c r="C39" s="194"/>
      <c r="D39" s="194"/>
      <c r="E39" s="194"/>
      <c r="F39" s="194"/>
      <c r="G39" s="194"/>
    </row>
    <row r="40" spans="1:7" x14ac:dyDescent="0.25">
      <c r="A40" s="194" t="s">
        <v>597</v>
      </c>
      <c r="B40" s="194"/>
      <c r="C40" s="194"/>
      <c r="D40" s="194"/>
      <c r="E40" s="194"/>
      <c r="F40" s="194"/>
      <c r="G40" s="194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91" t="s">
        <v>518</v>
      </c>
      <c r="B1" s="191"/>
      <c r="C1" s="191"/>
      <c r="D1" s="191"/>
      <c r="E1" s="191"/>
      <c r="F1" s="191"/>
      <c r="G1" s="191"/>
    </row>
    <row r="2" spans="1:7" x14ac:dyDescent="0.25">
      <c r="A2" s="128" t="str">
        <f>'Formato 1'!A2</f>
        <v>Junta Municipal de Agua Potable y Alcantarillado de Acámbaro, Gto.(a)</v>
      </c>
      <c r="B2" s="129"/>
      <c r="C2" s="129"/>
      <c r="D2" s="129"/>
      <c r="E2" s="129"/>
      <c r="F2" s="129"/>
      <c r="G2" s="130"/>
    </row>
    <row r="3" spans="1:7" x14ac:dyDescent="0.25">
      <c r="A3" s="113" t="s">
        <v>519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8" t="s">
        <v>580</v>
      </c>
      <c r="B5" s="196">
        <v>2017</v>
      </c>
      <c r="C5" s="196">
        <f>+B5+1</f>
        <v>2018</v>
      </c>
      <c r="D5" s="196">
        <f>+C5+1</f>
        <v>2019</v>
      </c>
      <c r="E5" s="196">
        <f>+D5+1</f>
        <v>2020</v>
      </c>
      <c r="F5" s="196">
        <f>+E5+1</f>
        <v>2021</v>
      </c>
      <c r="G5" s="36">
        <v>2022</v>
      </c>
    </row>
    <row r="6" spans="1:7" ht="48.75" customHeight="1" x14ac:dyDescent="0.25">
      <c r="A6" s="199"/>
      <c r="B6" s="197"/>
      <c r="C6" s="197"/>
      <c r="D6" s="197"/>
      <c r="E6" s="197"/>
      <c r="F6" s="197"/>
      <c r="G6" s="37" t="s">
        <v>598</v>
      </c>
    </row>
    <row r="7" spans="1:7" x14ac:dyDescent="0.25">
      <c r="A7" s="26" t="s">
        <v>490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581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582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493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494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583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496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497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498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499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500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581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582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493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494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583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496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497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501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499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599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94" t="s">
        <v>596</v>
      </c>
      <c r="B32" s="194"/>
      <c r="C32" s="194"/>
      <c r="D32" s="194"/>
      <c r="E32" s="194"/>
      <c r="F32" s="194"/>
      <c r="G32" s="194"/>
    </row>
    <row r="33" spans="1:7" x14ac:dyDescent="0.25">
      <c r="A33" s="194" t="s">
        <v>597</v>
      </c>
      <c r="B33" s="194"/>
      <c r="C33" s="194"/>
      <c r="D33" s="194"/>
      <c r="E33" s="194"/>
      <c r="F33" s="194"/>
      <c r="G33" s="194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200" t="s">
        <v>522</v>
      </c>
      <c r="B1" s="200"/>
      <c r="C1" s="200"/>
      <c r="D1" s="200"/>
      <c r="E1" s="200"/>
      <c r="F1" s="200"/>
    </row>
    <row r="2" spans="1:6" ht="20.100000000000001" customHeight="1" x14ac:dyDescent="0.25">
      <c r="A2" s="110" t="str">
        <f>'Formato 1'!A2</f>
        <v>Junta Municipal de Agua Potable y Alcantarillado de Acámbaro, Gto.(a)</v>
      </c>
      <c r="B2" s="134"/>
      <c r="C2" s="134"/>
      <c r="D2" s="134"/>
      <c r="E2" s="134"/>
      <c r="F2" s="135"/>
    </row>
    <row r="3" spans="1:6" ht="29.25" customHeight="1" x14ac:dyDescent="0.25">
      <c r="A3" s="136" t="s">
        <v>523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524</v>
      </c>
      <c r="C4" s="121" t="s">
        <v>525</v>
      </c>
      <c r="D4" s="121" t="s">
        <v>526</v>
      </c>
      <c r="E4" s="121" t="s">
        <v>527</v>
      </c>
      <c r="F4" s="121" t="s">
        <v>528</v>
      </c>
    </row>
    <row r="5" spans="1:6" ht="12.75" customHeight="1" x14ac:dyDescent="0.25">
      <c r="A5" s="18" t="s">
        <v>529</v>
      </c>
      <c r="B5" s="53"/>
      <c r="C5" s="53"/>
      <c r="D5" s="53"/>
      <c r="E5" s="53"/>
      <c r="F5" s="53"/>
    </row>
    <row r="6" spans="1:6" ht="30" x14ac:dyDescent="0.25">
      <c r="A6" s="59" t="s">
        <v>530</v>
      </c>
      <c r="B6" s="60"/>
      <c r="C6" s="60"/>
      <c r="D6" s="60"/>
      <c r="E6" s="60"/>
      <c r="F6" s="60"/>
    </row>
    <row r="7" spans="1:6" ht="15" x14ac:dyDescent="0.25">
      <c r="A7" s="59" t="s">
        <v>531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532</v>
      </c>
      <c r="B9" s="45"/>
      <c r="C9" s="45"/>
      <c r="D9" s="45"/>
      <c r="E9" s="45"/>
      <c r="F9" s="45"/>
    </row>
    <row r="10" spans="1:6" ht="15" x14ac:dyDescent="0.25">
      <c r="A10" s="59" t="s">
        <v>533</v>
      </c>
      <c r="B10" s="60"/>
      <c r="C10" s="60"/>
      <c r="D10" s="60"/>
      <c r="E10" s="60"/>
      <c r="F10" s="60"/>
    </row>
    <row r="11" spans="1:6" ht="15" x14ac:dyDescent="0.25">
      <c r="A11" s="80" t="s">
        <v>534</v>
      </c>
      <c r="B11" s="60"/>
      <c r="C11" s="60"/>
      <c r="D11" s="60"/>
      <c r="E11" s="60"/>
      <c r="F11" s="60"/>
    </row>
    <row r="12" spans="1:6" ht="15" x14ac:dyDescent="0.25">
      <c r="A12" s="80" t="s">
        <v>535</v>
      </c>
      <c r="B12" s="60"/>
      <c r="C12" s="60"/>
      <c r="D12" s="60"/>
      <c r="E12" s="60"/>
      <c r="F12" s="60"/>
    </row>
    <row r="13" spans="1:6" ht="15" x14ac:dyDescent="0.25">
      <c r="A13" s="80" t="s">
        <v>536</v>
      </c>
      <c r="B13" s="60"/>
      <c r="C13" s="60"/>
      <c r="D13" s="60"/>
      <c r="E13" s="60"/>
      <c r="F13" s="60"/>
    </row>
    <row r="14" spans="1:6" ht="15" x14ac:dyDescent="0.25">
      <c r="A14" s="59" t="s">
        <v>537</v>
      </c>
      <c r="B14" s="60"/>
      <c r="C14" s="60"/>
      <c r="D14" s="60"/>
      <c r="E14" s="60"/>
      <c r="F14" s="60"/>
    </row>
    <row r="15" spans="1:6" ht="15" x14ac:dyDescent="0.25">
      <c r="A15" s="80" t="s">
        <v>534</v>
      </c>
      <c r="B15" s="60"/>
      <c r="C15" s="60"/>
      <c r="D15" s="60"/>
      <c r="E15" s="60"/>
      <c r="F15" s="60"/>
    </row>
    <row r="16" spans="1:6" ht="15" x14ac:dyDescent="0.25">
      <c r="A16" s="80" t="s">
        <v>535</v>
      </c>
      <c r="B16" s="60"/>
      <c r="C16" s="60"/>
      <c r="D16" s="60"/>
      <c r="E16" s="60"/>
      <c r="F16" s="60"/>
    </row>
    <row r="17" spans="1:6" ht="15" x14ac:dyDescent="0.25">
      <c r="A17" s="80" t="s">
        <v>536</v>
      </c>
      <c r="B17" s="60"/>
      <c r="C17" s="60"/>
      <c r="D17" s="60"/>
      <c r="E17" s="60"/>
      <c r="F17" s="60"/>
    </row>
    <row r="18" spans="1:6" ht="15" x14ac:dyDescent="0.25">
      <c r="A18" s="59" t="s">
        <v>538</v>
      </c>
      <c r="B18" s="122"/>
      <c r="C18" s="60"/>
      <c r="D18" s="60"/>
      <c r="E18" s="60"/>
      <c r="F18" s="60"/>
    </row>
    <row r="19" spans="1:6" ht="15" x14ac:dyDescent="0.25">
      <c r="A19" s="59" t="s">
        <v>539</v>
      </c>
      <c r="B19" s="60"/>
      <c r="C19" s="60"/>
      <c r="D19" s="60"/>
      <c r="E19" s="60"/>
      <c r="F19" s="60"/>
    </row>
    <row r="20" spans="1:6" ht="30" x14ac:dyDescent="0.25">
      <c r="A20" s="59" t="s">
        <v>540</v>
      </c>
      <c r="B20" s="123"/>
      <c r="C20" s="123"/>
      <c r="D20" s="123"/>
      <c r="E20" s="123"/>
      <c r="F20" s="123"/>
    </row>
    <row r="21" spans="1:6" ht="30" x14ac:dyDescent="0.25">
      <c r="A21" s="59" t="s">
        <v>541</v>
      </c>
      <c r="B21" s="123"/>
      <c r="C21" s="123"/>
      <c r="D21" s="123"/>
      <c r="E21" s="123"/>
      <c r="F21" s="123"/>
    </row>
    <row r="22" spans="1:6" ht="30" x14ac:dyDescent="0.25">
      <c r="A22" s="59" t="s">
        <v>542</v>
      </c>
      <c r="B22" s="123"/>
      <c r="C22" s="123"/>
      <c r="D22" s="123"/>
      <c r="E22" s="123"/>
      <c r="F22" s="123"/>
    </row>
    <row r="23" spans="1:6" ht="15" x14ac:dyDescent="0.25">
      <c r="A23" s="59" t="s">
        <v>543</v>
      </c>
      <c r="B23" s="123"/>
      <c r="C23" s="123"/>
      <c r="D23" s="123"/>
      <c r="E23" s="123"/>
      <c r="F23" s="123"/>
    </row>
    <row r="24" spans="1:6" ht="15" x14ac:dyDescent="0.25">
      <c r="A24" s="59" t="s">
        <v>544</v>
      </c>
      <c r="B24" s="124"/>
      <c r="C24" s="60"/>
      <c r="D24" s="60"/>
      <c r="E24" s="60"/>
      <c r="F24" s="60"/>
    </row>
    <row r="25" spans="1:6" ht="15" x14ac:dyDescent="0.25">
      <c r="A25" s="59" t="s">
        <v>545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546</v>
      </c>
      <c r="B27" s="45"/>
      <c r="C27" s="45"/>
      <c r="D27" s="45"/>
      <c r="E27" s="45"/>
      <c r="F27" s="45"/>
    </row>
    <row r="28" spans="1:6" ht="15" x14ac:dyDescent="0.25">
      <c r="A28" s="59" t="s">
        <v>547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548</v>
      </c>
      <c r="B30" s="45"/>
      <c r="C30" s="45"/>
      <c r="D30" s="45"/>
      <c r="E30" s="45"/>
      <c r="F30" s="45"/>
    </row>
    <row r="31" spans="1:6" ht="15" x14ac:dyDescent="0.25">
      <c r="A31" s="59" t="s">
        <v>533</v>
      </c>
      <c r="B31" s="60"/>
      <c r="C31" s="60"/>
      <c r="D31" s="60"/>
      <c r="E31" s="60"/>
      <c r="F31" s="60"/>
    </row>
    <row r="32" spans="1:6" ht="15" x14ac:dyDescent="0.25">
      <c r="A32" s="59" t="s">
        <v>537</v>
      </c>
      <c r="B32" s="60"/>
      <c r="C32" s="60"/>
      <c r="D32" s="60"/>
      <c r="E32" s="60"/>
      <c r="F32" s="60"/>
    </row>
    <row r="33" spans="1:6" ht="15" x14ac:dyDescent="0.25">
      <c r="A33" s="59" t="s">
        <v>549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550</v>
      </c>
      <c r="B35" s="45"/>
      <c r="C35" s="45"/>
      <c r="D35" s="45"/>
      <c r="E35" s="45"/>
      <c r="F35" s="45"/>
    </row>
    <row r="36" spans="1:6" ht="15" x14ac:dyDescent="0.25">
      <c r="A36" s="59" t="s">
        <v>551</v>
      </c>
      <c r="B36" s="60"/>
      <c r="C36" s="60"/>
      <c r="D36" s="60"/>
      <c r="E36" s="60"/>
      <c r="F36" s="60"/>
    </row>
    <row r="37" spans="1:6" ht="15" x14ac:dyDescent="0.25">
      <c r="A37" s="59" t="s">
        <v>552</v>
      </c>
      <c r="B37" s="60"/>
      <c r="C37" s="60"/>
      <c r="D37" s="60"/>
      <c r="E37" s="60"/>
      <c r="F37" s="60"/>
    </row>
    <row r="38" spans="1:6" ht="15" x14ac:dyDescent="0.25">
      <c r="A38" s="59" t="s">
        <v>553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554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555</v>
      </c>
      <c r="B42" s="45"/>
      <c r="C42" s="45"/>
      <c r="D42" s="45"/>
      <c r="E42" s="45"/>
      <c r="F42" s="45"/>
    </row>
    <row r="43" spans="1:6" ht="15" x14ac:dyDescent="0.25">
      <c r="A43" s="59" t="s">
        <v>556</v>
      </c>
      <c r="B43" s="60"/>
      <c r="C43" s="60"/>
      <c r="D43" s="60"/>
      <c r="E43" s="60"/>
      <c r="F43" s="60"/>
    </row>
    <row r="44" spans="1:6" ht="15" x14ac:dyDescent="0.25">
      <c r="A44" s="59" t="s">
        <v>557</v>
      </c>
      <c r="B44" s="60"/>
      <c r="C44" s="60"/>
      <c r="D44" s="60"/>
      <c r="E44" s="60"/>
      <c r="F44" s="60"/>
    </row>
    <row r="45" spans="1:6" ht="15" x14ac:dyDescent="0.25">
      <c r="A45" s="59" t="s">
        <v>558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559</v>
      </c>
      <c r="B47" s="45"/>
      <c r="C47" s="45"/>
      <c r="D47" s="45"/>
      <c r="E47" s="45"/>
      <c r="F47" s="45"/>
    </row>
    <row r="48" spans="1:6" ht="15" x14ac:dyDescent="0.25">
      <c r="A48" s="59" t="s">
        <v>557</v>
      </c>
      <c r="B48" s="123"/>
      <c r="C48" s="123"/>
      <c r="D48" s="123"/>
      <c r="E48" s="123"/>
      <c r="F48" s="123"/>
    </row>
    <row r="49" spans="1:6" ht="15" x14ac:dyDescent="0.25">
      <c r="A49" s="59" t="s">
        <v>558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560</v>
      </c>
      <c r="B51" s="45"/>
      <c r="C51" s="45"/>
      <c r="D51" s="45"/>
      <c r="E51" s="45"/>
      <c r="F51" s="45"/>
    </row>
    <row r="52" spans="1:6" ht="15" x14ac:dyDescent="0.25">
      <c r="A52" s="59" t="s">
        <v>557</v>
      </c>
      <c r="B52" s="60"/>
      <c r="C52" s="60"/>
      <c r="D52" s="60"/>
      <c r="E52" s="60"/>
      <c r="F52" s="60"/>
    </row>
    <row r="53" spans="1:6" ht="15" x14ac:dyDescent="0.25">
      <c r="A53" s="59" t="s">
        <v>558</v>
      </c>
      <c r="B53" s="60"/>
      <c r="C53" s="60"/>
      <c r="D53" s="60"/>
      <c r="E53" s="60"/>
      <c r="F53" s="60"/>
    </row>
    <row r="54" spans="1:6" ht="15" x14ac:dyDescent="0.25">
      <c r="A54" s="59" t="s">
        <v>561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562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557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558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563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564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565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566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567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568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4" t="s">
        <v>124</v>
      </c>
      <c r="B1" s="165"/>
      <c r="C1" s="165"/>
      <c r="D1" s="165"/>
      <c r="E1" s="165"/>
      <c r="F1" s="165"/>
      <c r="G1" s="165"/>
      <c r="H1" s="166"/>
    </row>
    <row r="2" spans="1:8" x14ac:dyDescent="0.25">
      <c r="A2" s="110" t="str">
        <f>'Formato 1'!A2</f>
        <v>Junta Municipal de Agua Potable y Alcantarillado de Acámbaro, Gto.(a)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125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30 de Junio de 2025 y al 31 de Diciembre de 2024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135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136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137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138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139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140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141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142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143</v>
      </c>
      <c r="B18" s="160">
        <v>27847371.920000002</v>
      </c>
      <c r="C18" s="108"/>
      <c r="D18" s="108"/>
      <c r="E18" s="108"/>
      <c r="F18" s="160">
        <v>29417623.52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144</v>
      </c>
      <c r="B20" s="4">
        <f t="shared" ref="B20:H20" si="3">B8+B18</f>
        <v>27847371.920000002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29417623.52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150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151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152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153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67" t="s">
        <v>154</v>
      </c>
      <c r="B33" s="167"/>
      <c r="C33" s="167"/>
      <c r="D33" s="167"/>
      <c r="E33" s="167"/>
      <c r="F33" s="167"/>
      <c r="G33" s="167"/>
      <c r="H33" s="167"/>
    </row>
    <row r="34" spans="1:8" ht="14.45" customHeight="1" x14ac:dyDescent="0.25">
      <c r="A34" s="167"/>
      <c r="B34" s="167"/>
      <c r="C34" s="167"/>
      <c r="D34" s="167"/>
      <c r="E34" s="167"/>
      <c r="F34" s="167"/>
      <c r="G34" s="167"/>
      <c r="H34" s="167"/>
    </row>
    <row r="35" spans="1:8" ht="14.45" customHeight="1" x14ac:dyDescent="0.25">
      <c r="A35" s="167"/>
      <c r="B35" s="167"/>
      <c r="C35" s="167"/>
      <c r="D35" s="167"/>
      <c r="E35" s="167"/>
      <c r="F35" s="167"/>
      <c r="G35" s="167"/>
      <c r="H35" s="167"/>
    </row>
    <row r="36" spans="1:8" ht="14.45" customHeight="1" x14ac:dyDescent="0.25">
      <c r="A36" s="167"/>
      <c r="B36" s="167"/>
      <c r="C36" s="167"/>
      <c r="D36" s="167"/>
      <c r="E36" s="167"/>
      <c r="F36" s="167"/>
      <c r="G36" s="167"/>
      <c r="H36" s="167"/>
    </row>
    <row r="37" spans="1:8" ht="14.45" customHeight="1" x14ac:dyDescent="0.25">
      <c r="A37" s="167"/>
      <c r="B37" s="167"/>
      <c r="C37" s="167"/>
      <c r="D37" s="167"/>
      <c r="E37" s="167"/>
      <c r="F37" s="167"/>
      <c r="G37" s="167"/>
      <c r="H37" s="167"/>
    </row>
    <row r="38" spans="1:8" x14ac:dyDescent="0.25">
      <c r="A38" s="61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162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163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164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153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4" t="s">
        <v>165</v>
      </c>
      <c r="B1" s="165"/>
      <c r="C1" s="165"/>
      <c r="D1" s="165"/>
      <c r="E1" s="165"/>
      <c r="F1" s="165"/>
      <c r="G1" s="165"/>
      <c r="H1" s="165"/>
      <c r="I1" s="165"/>
      <c r="J1" s="165"/>
      <c r="K1" s="166"/>
    </row>
    <row r="2" spans="1:11" x14ac:dyDescent="0.25">
      <c r="A2" s="110" t="str">
        <f>'Formato 1'!A2</f>
        <v>Junta Municipal de Agua Potable y Alcantarillado de Acámbaro, Gto.(a)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166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602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178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179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180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181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182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183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184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185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186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187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153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188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zoomScale="75" zoomScaleNormal="75" workbookViewId="0">
      <selection activeCell="A7" sqref="A7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4" t="s">
        <v>189</v>
      </c>
      <c r="B1" s="165"/>
      <c r="C1" s="165"/>
      <c r="D1" s="166"/>
    </row>
    <row r="2" spans="1:4" x14ac:dyDescent="0.25">
      <c r="A2" s="110" t="str">
        <f>'Formato 1'!A2</f>
        <v>Junta Municipal de Agua Potable y Alcantarillado de Acámbaro, Gto.(a)</v>
      </c>
      <c r="B2" s="111"/>
      <c r="C2" s="111"/>
      <c r="D2" s="112"/>
    </row>
    <row r="3" spans="1:4" x14ac:dyDescent="0.25">
      <c r="A3" s="113" t="s">
        <v>190</v>
      </c>
      <c r="B3" s="114"/>
      <c r="C3" s="114"/>
      <c r="D3" s="115"/>
    </row>
    <row r="4" spans="1:4" x14ac:dyDescent="0.25">
      <c r="A4" s="113" t="str">
        <f>'Formato 3'!A4</f>
        <v>Del 1 de Enero al 30 de Junio de 2025 (b)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4">
        <f>SUM(B9:B11)</f>
        <v>64020193</v>
      </c>
      <c r="C8" s="14">
        <f>SUM(C9:C11)</f>
        <v>41750542.899999999</v>
      </c>
      <c r="D8" s="14">
        <f>SUM(D9:D11)</f>
        <v>41750542.899999999</v>
      </c>
    </row>
    <row r="9" spans="1:4" x14ac:dyDescent="0.25">
      <c r="A9" s="58" t="s">
        <v>195</v>
      </c>
      <c r="B9" s="161">
        <v>64020193</v>
      </c>
      <c r="C9" s="161">
        <v>41750542.899999999</v>
      </c>
      <c r="D9" s="161">
        <v>41750542.899999999</v>
      </c>
    </row>
    <row r="10" spans="1:4" x14ac:dyDescent="0.25">
      <c r="A10" s="58" t="s">
        <v>196</v>
      </c>
      <c r="B10" s="94">
        <v>0</v>
      </c>
      <c r="C10" s="94">
        <v>0</v>
      </c>
      <c r="D10" s="94">
        <v>0</v>
      </c>
    </row>
    <row r="11" spans="1:4" x14ac:dyDescent="0.25">
      <c r="A11" s="58" t="s">
        <v>197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198</v>
      </c>
      <c r="B13" s="14">
        <f>B14+B15</f>
        <v>64020193</v>
      </c>
      <c r="C13" s="14">
        <f>C14+C15</f>
        <v>33084312.440000001</v>
      </c>
      <c r="D13" s="14">
        <f>D14+D15</f>
        <v>32898141.359999999</v>
      </c>
    </row>
    <row r="14" spans="1:4" x14ac:dyDescent="0.25">
      <c r="A14" s="58" t="s">
        <v>199</v>
      </c>
      <c r="B14" s="161">
        <v>64020193</v>
      </c>
      <c r="C14" s="161">
        <v>33084312.440000001</v>
      </c>
      <c r="D14" s="161">
        <v>32898141.359999999</v>
      </c>
    </row>
    <row r="15" spans="1:4" x14ac:dyDescent="0.25">
      <c r="A15" s="58" t="s">
        <v>200</v>
      </c>
      <c r="B15" s="94">
        <v>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201</v>
      </c>
      <c r="B17" s="15">
        <v>0</v>
      </c>
      <c r="C17" s="14">
        <f>C18+C19</f>
        <v>4554147.03</v>
      </c>
      <c r="D17" s="14">
        <f>D18+D19</f>
        <v>4554147.03</v>
      </c>
    </row>
    <row r="18" spans="1:4" ht="15.75" x14ac:dyDescent="0.25">
      <c r="A18" s="58" t="s">
        <v>202</v>
      </c>
      <c r="B18" s="16">
        <v>0</v>
      </c>
      <c r="C18" s="162">
        <v>4554147.03</v>
      </c>
      <c r="D18" s="162">
        <v>4554147.03</v>
      </c>
    </row>
    <row r="19" spans="1:4" x14ac:dyDescent="0.25">
      <c r="A19" s="58" t="s">
        <v>203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204</v>
      </c>
      <c r="B21" s="14">
        <f>B8-B13+B17</f>
        <v>0</v>
      </c>
      <c r="C21" s="14">
        <f>C8-C13+C17</f>
        <v>13220377.489999998</v>
      </c>
      <c r="D21" s="14">
        <f>D8-D13+D17</f>
        <v>13406548.57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205</v>
      </c>
      <c r="B23" s="14">
        <f>B21-B11</f>
        <v>0</v>
      </c>
      <c r="C23" s="14">
        <f>C21-C11</f>
        <v>13220377.489999998</v>
      </c>
      <c r="D23" s="14">
        <f>D21-D11</f>
        <v>13406548.57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0</v>
      </c>
      <c r="C25" s="14">
        <f>C23-C17</f>
        <v>8666230.4599999972</v>
      </c>
      <c r="D25" s="14">
        <f>D23-D17</f>
        <v>8852401.5399999991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211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212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8666230.4599999972</v>
      </c>
      <c r="D33" s="4">
        <f>D25+D29</f>
        <v>8852401.5399999991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216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217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219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220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5" t="s">
        <v>222</v>
      </c>
      <c r="B48" s="96">
        <f>B9</f>
        <v>64020193</v>
      </c>
      <c r="C48" s="96">
        <f>C9</f>
        <v>41750542.899999999</v>
      </c>
      <c r="D48" s="96">
        <f>D9</f>
        <v>41750542.899999999</v>
      </c>
    </row>
    <row r="49" spans="1:4" x14ac:dyDescent="0.25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216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219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199</v>
      </c>
      <c r="B53" s="47">
        <f>B14</f>
        <v>64020193</v>
      </c>
      <c r="C53" s="47">
        <f>C14</f>
        <v>33084312.440000001</v>
      </c>
      <c r="D53" s="47">
        <f>D14</f>
        <v>32898141.359999999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202</v>
      </c>
      <c r="B55" s="22">
        <v>0</v>
      </c>
      <c r="C55" s="47">
        <f>C18</f>
        <v>4554147.03</v>
      </c>
      <c r="D55" s="47">
        <f>D18</f>
        <v>4554147.03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224</v>
      </c>
      <c r="B57" s="4">
        <f>B48+B49-B53+B55</f>
        <v>0</v>
      </c>
      <c r="C57" s="4">
        <f>C48+C49-C53+C55</f>
        <v>13220377.489999998</v>
      </c>
      <c r="D57" s="4">
        <f>D48+D49-D53+D55</f>
        <v>13406548.57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f>B57-B49</f>
        <v>0</v>
      </c>
      <c r="C59" s="4">
        <f>C57-C49</f>
        <v>13220377.489999998</v>
      </c>
      <c r="D59" s="4">
        <f>D57-D49</f>
        <v>13406548.57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5" t="s">
        <v>196</v>
      </c>
      <c r="B63" s="98">
        <f>B10</f>
        <v>0</v>
      </c>
      <c r="C63" s="98">
        <f>C10</f>
        <v>0</v>
      </c>
      <c r="D63" s="98">
        <f>D10</f>
        <v>0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217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220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227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203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228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229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topLeftCell="B1" zoomScale="75" zoomScaleNormal="75" workbookViewId="0">
      <selection activeCell="D75" sqref="D75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4" t="s">
        <v>230</v>
      </c>
      <c r="B1" s="165"/>
      <c r="C1" s="165"/>
      <c r="D1" s="165"/>
      <c r="E1" s="165"/>
      <c r="F1" s="165"/>
      <c r="G1" s="166"/>
    </row>
    <row r="2" spans="1:7" x14ac:dyDescent="0.25">
      <c r="A2" s="110" t="str">
        <f>'Formato 1'!A2</f>
        <v>Junta Municipal de Agua Potable y Alcantarillado de Acámbaro, Gto.(a)</v>
      </c>
      <c r="B2" s="111"/>
      <c r="C2" s="111"/>
      <c r="D2" s="111"/>
      <c r="E2" s="111"/>
      <c r="F2" s="111"/>
      <c r="G2" s="112"/>
    </row>
    <row r="3" spans="1:7" x14ac:dyDescent="0.25">
      <c r="A3" s="113" t="s">
        <v>231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30 de Junio de 2025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68" t="s">
        <v>232</v>
      </c>
      <c r="B6" s="170" t="s">
        <v>233</v>
      </c>
      <c r="C6" s="170"/>
      <c r="D6" s="170"/>
      <c r="E6" s="170"/>
      <c r="F6" s="170"/>
      <c r="G6" s="170" t="s">
        <v>234</v>
      </c>
    </row>
    <row r="7" spans="1:7" ht="30" x14ac:dyDescent="0.25">
      <c r="A7" s="169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170"/>
    </row>
    <row r="8" spans="1:7" x14ac:dyDescent="0.25">
      <c r="A8" s="26" t="s">
        <v>239</v>
      </c>
      <c r="B8" s="91"/>
      <c r="C8" s="91"/>
      <c r="D8" s="91"/>
      <c r="E8" s="91"/>
      <c r="F8" s="91"/>
      <c r="G8" s="91"/>
    </row>
    <row r="9" spans="1:7" x14ac:dyDescent="0.25">
      <c r="A9" s="58" t="s">
        <v>240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241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242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25">
      <c r="A12" s="58" t="s">
        <v>243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244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0"/>
        <v>0</v>
      </c>
    </row>
    <row r="14" spans="1:7" x14ac:dyDescent="0.25">
      <c r="A14" s="58" t="s">
        <v>245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246</v>
      </c>
      <c r="B15" s="161">
        <v>64020193</v>
      </c>
      <c r="C15" s="161">
        <v>0</v>
      </c>
      <c r="D15" s="161">
        <v>64020193</v>
      </c>
      <c r="E15" s="161">
        <v>41750542.899999999</v>
      </c>
      <c r="F15" s="161">
        <v>41750542.899999999</v>
      </c>
      <c r="G15" s="47">
        <f t="shared" si="0"/>
        <v>-22269650.100000001</v>
      </c>
    </row>
    <row r="16" spans="1:7" x14ac:dyDescent="0.25">
      <c r="A16" s="92" t="s">
        <v>247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248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249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250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251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252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253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254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255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256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257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258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259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260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261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4" si="4">F30-B30</f>
        <v>0</v>
      </c>
    </row>
    <row r="31" spans="1:7" x14ac:dyDescent="0.25">
      <c r="A31" s="77" t="s">
        <v>262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263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264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265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f t="shared" si="4"/>
        <v>0</v>
      </c>
    </row>
    <row r="35" spans="1:7" ht="14.45" customHeight="1" x14ac:dyDescent="0.25">
      <c r="A35" s="58" t="s">
        <v>266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267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268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269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270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271</v>
      </c>
      <c r="B41" s="4">
        <f t="shared" ref="B41:G41" si="7">SUM(B9,B10,B11,B12,B13,B14,B15,B16,B28,B34,B35,B37)</f>
        <v>64020193</v>
      </c>
      <c r="C41" s="4">
        <f t="shared" si="7"/>
        <v>0</v>
      </c>
      <c r="D41" s="4">
        <f t="shared" si="7"/>
        <v>64020193</v>
      </c>
      <c r="E41" s="4">
        <f t="shared" si="7"/>
        <v>41750542.899999999</v>
      </c>
      <c r="F41" s="4">
        <f t="shared" si="7"/>
        <v>41750542.899999999</v>
      </c>
      <c r="G41" s="4">
        <f t="shared" si="7"/>
        <v>-22269650.100000001</v>
      </c>
    </row>
    <row r="42" spans="1:7" x14ac:dyDescent="0.25">
      <c r="A42" s="3" t="s">
        <v>272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273</v>
      </c>
      <c r="B44" s="49"/>
      <c r="C44" s="49"/>
      <c r="D44" s="49"/>
      <c r="E44" s="49"/>
      <c r="F44" s="49"/>
      <c r="G44" s="49"/>
    </row>
    <row r="45" spans="1:7" x14ac:dyDescent="0.25">
      <c r="A45" s="58" t="s">
        <v>274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275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276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277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278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279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280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281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282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283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284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285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286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287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288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289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290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291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292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293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294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295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296</v>
      </c>
      <c r="B70" s="4">
        <f t="shared" ref="B70:G70" si="16">B41+B65+B67</f>
        <v>64020193</v>
      </c>
      <c r="C70" s="4">
        <f t="shared" si="16"/>
        <v>0</v>
      </c>
      <c r="D70" s="4">
        <f t="shared" si="16"/>
        <v>64020193</v>
      </c>
      <c r="E70" s="4">
        <f t="shared" si="16"/>
        <v>41750542.899999999</v>
      </c>
      <c r="F70" s="4">
        <f t="shared" si="16"/>
        <v>41750542.899999999</v>
      </c>
      <c r="G70" s="4">
        <f t="shared" si="16"/>
        <v>-22269650.100000001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297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298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299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300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58 B60:F75 G9:G15 G60:G76 G55:G58 G38:G53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topLeftCell="A4" zoomScale="75" zoomScaleNormal="75" workbookViewId="0">
      <selection activeCell="A7" sqref="A7:A8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73" t="s">
        <v>301</v>
      </c>
      <c r="B1" s="165"/>
      <c r="C1" s="165"/>
      <c r="D1" s="165"/>
      <c r="E1" s="165"/>
      <c r="F1" s="165"/>
      <c r="G1" s="166"/>
    </row>
    <row r="2" spans="1:7" x14ac:dyDescent="0.25">
      <c r="A2" s="125" t="str">
        <f>'Formato 1'!A2</f>
        <v>Junta Municipal de Agua Potable y Alcantarillado de Acámbaro, Gto.(a)</v>
      </c>
      <c r="B2" s="125"/>
      <c r="C2" s="125"/>
      <c r="D2" s="125"/>
      <c r="E2" s="125"/>
      <c r="F2" s="125"/>
      <c r="G2" s="125"/>
    </row>
    <row r="3" spans="1:7" x14ac:dyDescent="0.25">
      <c r="A3" s="126" t="s">
        <v>302</v>
      </c>
      <c r="B3" s="126"/>
      <c r="C3" s="126"/>
      <c r="D3" s="126"/>
      <c r="E3" s="126"/>
      <c r="F3" s="126"/>
      <c r="G3" s="126"/>
    </row>
    <row r="4" spans="1:7" x14ac:dyDescent="0.25">
      <c r="A4" s="126" t="s">
        <v>303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30 de Junio de 2025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171" t="s">
        <v>6</v>
      </c>
      <c r="B7" s="171" t="s">
        <v>304</v>
      </c>
      <c r="C7" s="171"/>
      <c r="D7" s="171"/>
      <c r="E7" s="171"/>
      <c r="F7" s="171"/>
      <c r="G7" s="172" t="s">
        <v>305</v>
      </c>
    </row>
    <row r="8" spans="1:7" ht="30" x14ac:dyDescent="0.25">
      <c r="A8" s="171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71"/>
    </row>
    <row r="9" spans="1:7" x14ac:dyDescent="0.25">
      <c r="A9" s="27" t="s">
        <v>310</v>
      </c>
      <c r="B9" s="83">
        <f t="shared" ref="B9:G9" si="0">SUM(B10,B18,B28,B38,B48,B58,B62,B71,B75)</f>
        <v>64020193.000000007</v>
      </c>
      <c r="C9" s="83">
        <f t="shared" si="0"/>
        <v>14981343.58</v>
      </c>
      <c r="D9" s="83">
        <f t="shared" si="0"/>
        <v>79001536.580000013</v>
      </c>
      <c r="E9" s="83">
        <f t="shared" si="0"/>
        <v>33084312.440000001</v>
      </c>
      <c r="F9" s="83">
        <f t="shared" si="0"/>
        <v>32898141.359999999</v>
      </c>
      <c r="G9" s="83">
        <f t="shared" si="0"/>
        <v>45917224.140000001</v>
      </c>
    </row>
    <row r="10" spans="1:7" x14ac:dyDescent="0.25">
      <c r="A10" s="84" t="s">
        <v>311</v>
      </c>
      <c r="B10" s="83">
        <f t="shared" ref="B10:G10" si="1">SUM(B11:B17)</f>
        <v>37415930.050000004</v>
      </c>
      <c r="C10" s="83">
        <f t="shared" si="1"/>
        <v>900000</v>
      </c>
      <c r="D10" s="83">
        <f t="shared" si="1"/>
        <v>38315930.050000004</v>
      </c>
      <c r="E10" s="83">
        <f t="shared" si="1"/>
        <v>16575373.02</v>
      </c>
      <c r="F10" s="83">
        <f t="shared" si="1"/>
        <v>16575373.02</v>
      </c>
      <c r="G10" s="83">
        <f t="shared" si="1"/>
        <v>21740557.030000001</v>
      </c>
    </row>
    <row r="11" spans="1:7" x14ac:dyDescent="0.25">
      <c r="A11" s="85" t="s">
        <v>312</v>
      </c>
      <c r="B11" s="75">
        <v>21088074.440000001</v>
      </c>
      <c r="C11" s="75">
        <v>0</v>
      </c>
      <c r="D11" s="75">
        <v>21088074.440000001</v>
      </c>
      <c r="E11" s="75">
        <v>9807416.3000000007</v>
      </c>
      <c r="F11" s="75">
        <v>9807416.3000000007</v>
      </c>
      <c r="G11" s="75">
        <f>D11-E11</f>
        <v>11280658.140000001</v>
      </c>
    </row>
    <row r="12" spans="1:7" x14ac:dyDescent="0.25">
      <c r="A12" s="85" t="s">
        <v>313</v>
      </c>
      <c r="B12" s="75">
        <v>2069142.62</v>
      </c>
      <c r="C12" s="75">
        <v>0</v>
      </c>
      <c r="D12" s="75">
        <v>2069142.62</v>
      </c>
      <c r="E12" s="75">
        <v>919800.19</v>
      </c>
      <c r="F12" s="75">
        <v>919800.19</v>
      </c>
      <c r="G12" s="75">
        <f t="shared" ref="G12:G17" si="2">D12-E12</f>
        <v>1149342.4300000002</v>
      </c>
    </row>
    <row r="13" spans="1:7" x14ac:dyDescent="0.25">
      <c r="A13" s="85" t="s">
        <v>314</v>
      </c>
      <c r="B13" s="75">
        <v>3777391.11</v>
      </c>
      <c r="C13" s="75">
        <v>0</v>
      </c>
      <c r="D13" s="75">
        <v>3777391.11</v>
      </c>
      <c r="E13" s="75">
        <v>474883.64</v>
      </c>
      <c r="F13" s="75">
        <v>474883.64</v>
      </c>
      <c r="G13" s="75">
        <f t="shared" si="2"/>
        <v>3302507.4699999997</v>
      </c>
    </row>
    <row r="14" spans="1:7" x14ac:dyDescent="0.25">
      <c r="A14" s="85" t="s">
        <v>315</v>
      </c>
      <c r="B14" s="75">
        <v>5932914</v>
      </c>
      <c r="C14" s="75">
        <v>0</v>
      </c>
      <c r="D14" s="75">
        <v>5932914</v>
      </c>
      <c r="E14" s="75">
        <v>2562254.65</v>
      </c>
      <c r="F14" s="75">
        <v>2562254.65</v>
      </c>
      <c r="G14" s="75">
        <f t="shared" si="2"/>
        <v>3370659.35</v>
      </c>
    </row>
    <row r="15" spans="1:7" x14ac:dyDescent="0.25">
      <c r="A15" s="85" t="s">
        <v>316</v>
      </c>
      <c r="B15" s="75">
        <v>3942000</v>
      </c>
      <c r="C15" s="75">
        <v>900000</v>
      </c>
      <c r="D15" s="75">
        <v>4842000</v>
      </c>
      <c r="E15" s="75">
        <v>2616307.38</v>
      </c>
      <c r="F15" s="75">
        <v>2616307.38</v>
      </c>
      <c r="G15" s="75">
        <f t="shared" si="2"/>
        <v>2225692.62</v>
      </c>
    </row>
    <row r="16" spans="1:7" x14ac:dyDescent="0.25">
      <c r="A16" s="85" t="s">
        <v>317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f t="shared" si="2"/>
        <v>0</v>
      </c>
    </row>
    <row r="17" spans="1:7" x14ac:dyDescent="0.25">
      <c r="A17" s="85" t="s">
        <v>318</v>
      </c>
      <c r="B17" s="75">
        <v>606407.88</v>
      </c>
      <c r="C17" s="75">
        <v>0</v>
      </c>
      <c r="D17" s="75">
        <v>606407.88</v>
      </c>
      <c r="E17" s="75">
        <v>194710.86</v>
      </c>
      <c r="F17" s="75">
        <v>194710.86</v>
      </c>
      <c r="G17" s="75">
        <f t="shared" si="2"/>
        <v>411697.02</v>
      </c>
    </row>
    <row r="18" spans="1:7" x14ac:dyDescent="0.25">
      <c r="A18" s="84" t="s">
        <v>319</v>
      </c>
      <c r="B18" s="83">
        <f t="shared" ref="B18:G18" si="3">SUM(B19:B27)</f>
        <v>8169087.2499999991</v>
      </c>
      <c r="C18" s="83">
        <f t="shared" si="3"/>
        <v>545652.11</v>
      </c>
      <c r="D18" s="83">
        <f t="shared" si="3"/>
        <v>8714739.3599999994</v>
      </c>
      <c r="E18" s="83">
        <f t="shared" si="3"/>
        <v>4859172.51</v>
      </c>
      <c r="F18" s="83">
        <f t="shared" si="3"/>
        <v>4737658.93</v>
      </c>
      <c r="G18" s="83">
        <f t="shared" si="3"/>
        <v>3855566.8499999996</v>
      </c>
    </row>
    <row r="19" spans="1:7" x14ac:dyDescent="0.25">
      <c r="A19" s="85" t="s">
        <v>320</v>
      </c>
      <c r="B19" s="75">
        <v>662718.01</v>
      </c>
      <c r="C19" s="75">
        <v>0</v>
      </c>
      <c r="D19" s="75">
        <v>662718.01</v>
      </c>
      <c r="E19" s="75">
        <v>162526.10999999999</v>
      </c>
      <c r="F19" s="75">
        <v>162526.10999999999</v>
      </c>
      <c r="G19" s="75">
        <f>D19-E19</f>
        <v>500191.9</v>
      </c>
    </row>
    <row r="20" spans="1:7" x14ac:dyDescent="0.25">
      <c r="A20" s="85" t="s">
        <v>321</v>
      </c>
      <c r="B20" s="75">
        <v>116378.01</v>
      </c>
      <c r="C20" s="75">
        <v>0</v>
      </c>
      <c r="D20" s="75">
        <v>116378.01</v>
      </c>
      <c r="E20" s="75">
        <v>7348.79</v>
      </c>
      <c r="F20" s="75">
        <v>7348.79</v>
      </c>
      <c r="G20" s="75">
        <f t="shared" ref="G20:G27" si="4">D20-E20</f>
        <v>109029.22</v>
      </c>
    </row>
    <row r="21" spans="1:7" x14ac:dyDescent="0.25">
      <c r="A21" s="85" t="s">
        <v>322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f t="shared" si="4"/>
        <v>0</v>
      </c>
    </row>
    <row r="22" spans="1:7" x14ac:dyDescent="0.25">
      <c r="A22" s="85" t="s">
        <v>323</v>
      </c>
      <c r="B22" s="75">
        <v>1543115.48</v>
      </c>
      <c r="C22" s="75">
        <v>608800</v>
      </c>
      <c r="D22" s="75">
        <v>2151915.48</v>
      </c>
      <c r="E22" s="75">
        <v>1498729.7</v>
      </c>
      <c r="F22" s="75">
        <v>1498712.46</v>
      </c>
      <c r="G22" s="75">
        <f t="shared" si="4"/>
        <v>653185.78</v>
      </c>
    </row>
    <row r="23" spans="1:7" x14ac:dyDescent="0.25">
      <c r="A23" s="85" t="s">
        <v>324</v>
      </c>
      <c r="B23" s="75">
        <v>2225483.2599999998</v>
      </c>
      <c r="C23" s="75">
        <v>50000</v>
      </c>
      <c r="D23" s="75">
        <v>2275483.2599999998</v>
      </c>
      <c r="E23" s="75">
        <v>1519641.44</v>
      </c>
      <c r="F23" s="75">
        <v>1489120.26</v>
      </c>
      <c r="G23" s="75">
        <f t="shared" si="4"/>
        <v>755841.81999999983</v>
      </c>
    </row>
    <row r="24" spans="1:7" x14ac:dyDescent="0.25">
      <c r="A24" s="85" t="s">
        <v>325</v>
      </c>
      <c r="B24" s="75">
        <v>2000000</v>
      </c>
      <c r="C24" s="75">
        <v>0</v>
      </c>
      <c r="D24" s="75">
        <v>2000000</v>
      </c>
      <c r="E24" s="75">
        <v>957771.11</v>
      </c>
      <c r="F24" s="75">
        <v>916242.04</v>
      </c>
      <c r="G24" s="75">
        <f t="shared" si="4"/>
        <v>1042228.89</v>
      </c>
    </row>
    <row r="25" spans="1:7" x14ac:dyDescent="0.25">
      <c r="A25" s="85" t="s">
        <v>326</v>
      </c>
      <c r="B25" s="75">
        <v>538750.77</v>
      </c>
      <c r="C25" s="75">
        <v>12000</v>
      </c>
      <c r="D25" s="75">
        <v>550750.77</v>
      </c>
      <c r="E25" s="75">
        <v>356102.52</v>
      </c>
      <c r="F25" s="75">
        <v>356102.52</v>
      </c>
      <c r="G25" s="75">
        <f t="shared" si="4"/>
        <v>194648.25</v>
      </c>
    </row>
    <row r="26" spans="1:7" x14ac:dyDescent="0.25">
      <c r="A26" s="85" t="s">
        <v>327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4"/>
        <v>0</v>
      </c>
    </row>
    <row r="27" spans="1:7" x14ac:dyDescent="0.25">
      <c r="A27" s="85" t="s">
        <v>328</v>
      </c>
      <c r="B27" s="75">
        <v>1082641.72</v>
      </c>
      <c r="C27" s="75">
        <v>-125147.89</v>
      </c>
      <c r="D27" s="75">
        <v>957493.83</v>
      </c>
      <c r="E27" s="75">
        <v>357052.84</v>
      </c>
      <c r="F27" s="75">
        <v>307606.75</v>
      </c>
      <c r="G27" s="75">
        <f t="shared" si="4"/>
        <v>600440.99</v>
      </c>
    </row>
    <row r="28" spans="1:7" x14ac:dyDescent="0.25">
      <c r="A28" s="84" t="s">
        <v>329</v>
      </c>
      <c r="B28" s="83">
        <f t="shared" ref="B28:G28" si="5">SUM(B29:B37)</f>
        <v>17564296.91</v>
      </c>
      <c r="C28" s="83">
        <f t="shared" si="5"/>
        <v>7810377.8899999997</v>
      </c>
      <c r="D28" s="83">
        <f t="shared" si="5"/>
        <v>25374674.799999997</v>
      </c>
      <c r="E28" s="83">
        <f t="shared" si="5"/>
        <v>11211320.370000001</v>
      </c>
      <c r="F28" s="83">
        <f t="shared" si="5"/>
        <v>11146662.870000001</v>
      </c>
      <c r="G28" s="83">
        <f t="shared" si="5"/>
        <v>14163354.43</v>
      </c>
    </row>
    <row r="29" spans="1:7" x14ac:dyDescent="0.25">
      <c r="A29" s="85" t="s">
        <v>330</v>
      </c>
      <c r="B29" s="75">
        <v>7346063.3799999999</v>
      </c>
      <c r="C29" s="75">
        <v>4837147.8899999997</v>
      </c>
      <c r="D29" s="75">
        <v>12183211.27</v>
      </c>
      <c r="E29" s="75">
        <v>6112635.9199999999</v>
      </c>
      <c r="F29" s="75">
        <v>6105654.8300000001</v>
      </c>
      <c r="G29" s="75">
        <f>D29-E29</f>
        <v>6070575.3499999996</v>
      </c>
    </row>
    <row r="30" spans="1:7" x14ac:dyDescent="0.25">
      <c r="A30" s="85" t="s">
        <v>331</v>
      </c>
      <c r="B30" s="75">
        <v>351685.45</v>
      </c>
      <c r="C30" s="75">
        <v>1000330</v>
      </c>
      <c r="D30" s="75">
        <v>1352015.45</v>
      </c>
      <c r="E30" s="75">
        <v>1255448.56</v>
      </c>
      <c r="F30" s="75">
        <v>1255448.56</v>
      </c>
      <c r="G30" s="75">
        <f t="shared" ref="G30:G37" si="6">D30-E30</f>
        <v>96566.889999999898</v>
      </c>
    </row>
    <row r="31" spans="1:7" x14ac:dyDescent="0.25">
      <c r="A31" s="85" t="s">
        <v>332</v>
      </c>
      <c r="B31" s="75">
        <v>2269205.7000000002</v>
      </c>
      <c r="C31" s="75">
        <v>1682900</v>
      </c>
      <c r="D31" s="75">
        <v>3952105.7</v>
      </c>
      <c r="E31" s="75">
        <v>571123.31999999995</v>
      </c>
      <c r="F31" s="75">
        <v>516446.91</v>
      </c>
      <c r="G31" s="75">
        <f t="shared" si="6"/>
        <v>3380982.3800000004</v>
      </c>
    </row>
    <row r="32" spans="1:7" x14ac:dyDescent="0.25">
      <c r="A32" s="85" t="s">
        <v>333</v>
      </c>
      <c r="B32" s="75">
        <v>629113.69999999995</v>
      </c>
      <c r="C32" s="75">
        <v>200000</v>
      </c>
      <c r="D32" s="75">
        <v>829113.7</v>
      </c>
      <c r="E32" s="75">
        <v>266777.7</v>
      </c>
      <c r="F32" s="75">
        <v>266777.7</v>
      </c>
      <c r="G32" s="75">
        <f t="shared" si="6"/>
        <v>562336</v>
      </c>
    </row>
    <row r="33" spans="1:7" ht="14.45" customHeight="1" x14ac:dyDescent="0.25">
      <c r="A33" s="85" t="s">
        <v>334</v>
      </c>
      <c r="B33" s="75">
        <v>513693.56</v>
      </c>
      <c r="C33" s="75">
        <v>490000</v>
      </c>
      <c r="D33" s="75">
        <v>1003693.56</v>
      </c>
      <c r="E33" s="75">
        <v>607050.64</v>
      </c>
      <c r="F33" s="75">
        <v>607050.64</v>
      </c>
      <c r="G33" s="75">
        <f t="shared" si="6"/>
        <v>396642.92000000004</v>
      </c>
    </row>
    <row r="34" spans="1:7" ht="14.45" customHeight="1" x14ac:dyDescent="0.25">
      <c r="A34" s="85" t="s">
        <v>335</v>
      </c>
      <c r="B34" s="75">
        <v>111818.18</v>
      </c>
      <c r="C34" s="75">
        <v>20000</v>
      </c>
      <c r="D34" s="75">
        <v>131818.18</v>
      </c>
      <c r="E34" s="75">
        <v>26500</v>
      </c>
      <c r="F34" s="75">
        <v>23500</v>
      </c>
      <c r="G34" s="75">
        <f t="shared" si="6"/>
        <v>105318.18</v>
      </c>
    </row>
    <row r="35" spans="1:7" ht="14.45" customHeight="1" x14ac:dyDescent="0.25">
      <c r="A35" s="85" t="s">
        <v>336</v>
      </c>
      <c r="B35" s="75">
        <v>443713.44</v>
      </c>
      <c r="C35" s="75">
        <v>-110000</v>
      </c>
      <c r="D35" s="75">
        <v>333713.44</v>
      </c>
      <c r="E35" s="75">
        <v>11773.83</v>
      </c>
      <c r="F35" s="75">
        <v>11773.83</v>
      </c>
      <c r="G35" s="75">
        <f t="shared" si="6"/>
        <v>321939.61</v>
      </c>
    </row>
    <row r="36" spans="1:7" ht="14.45" customHeight="1" x14ac:dyDescent="0.25">
      <c r="A36" s="85" t="s">
        <v>337</v>
      </c>
      <c r="B36" s="75">
        <v>346357.2</v>
      </c>
      <c r="C36" s="75">
        <v>0</v>
      </c>
      <c r="D36" s="75">
        <v>346357.2</v>
      </c>
      <c r="E36" s="75">
        <v>43933.4</v>
      </c>
      <c r="F36" s="75">
        <v>43933.4</v>
      </c>
      <c r="G36" s="75">
        <f t="shared" si="6"/>
        <v>302423.8</v>
      </c>
    </row>
    <row r="37" spans="1:7" ht="14.45" customHeight="1" x14ac:dyDescent="0.25">
      <c r="A37" s="85" t="s">
        <v>338</v>
      </c>
      <c r="B37" s="75">
        <v>5552646.2999999998</v>
      </c>
      <c r="C37" s="75">
        <v>-310000</v>
      </c>
      <c r="D37" s="75">
        <v>5242646.3</v>
      </c>
      <c r="E37" s="75">
        <v>2316077</v>
      </c>
      <c r="F37" s="75">
        <v>2316077</v>
      </c>
      <c r="G37" s="75">
        <f t="shared" si="6"/>
        <v>2926569.3</v>
      </c>
    </row>
    <row r="38" spans="1:7" x14ac:dyDescent="0.25">
      <c r="A38" s="84" t="s">
        <v>339</v>
      </c>
      <c r="B38" s="83">
        <f t="shared" ref="B38:G38" si="7">SUM(B39:B47)</f>
        <v>0</v>
      </c>
      <c r="C38" s="83">
        <f t="shared" si="7"/>
        <v>0</v>
      </c>
      <c r="D38" s="83">
        <f t="shared" si="7"/>
        <v>0</v>
      </c>
      <c r="E38" s="83">
        <f t="shared" si="7"/>
        <v>0</v>
      </c>
      <c r="F38" s="83">
        <f t="shared" si="7"/>
        <v>0</v>
      </c>
      <c r="G38" s="83">
        <f t="shared" si="7"/>
        <v>0</v>
      </c>
    </row>
    <row r="39" spans="1:7" x14ac:dyDescent="0.25">
      <c r="A39" s="85" t="s">
        <v>340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341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8">D40-E40</f>
        <v>0</v>
      </c>
    </row>
    <row r="41" spans="1:7" x14ac:dyDescent="0.25">
      <c r="A41" s="85" t="s">
        <v>342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8"/>
        <v>0</v>
      </c>
    </row>
    <row r="42" spans="1:7" x14ac:dyDescent="0.25">
      <c r="A42" s="85" t="s">
        <v>343</v>
      </c>
      <c r="B42" s="75">
        <v>0</v>
      </c>
      <c r="C42" s="75">
        <v>0</v>
      </c>
      <c r="D42" s="75">
        <v>0</v>
      </c>
      <c r="E42" s="75">
        <v>0</v>
      </c>
      <c r="F42" s="75">
        <v>0</v>
      </c>
      <c r="G42" s="75">
        <f t="shared" si="8"/>
        <v>0</v>
      </c>
    </row>
    <row r="43" spans="1:7" x14ac:dyDescent="0.25">
      <c r="A43" s="85" t="s">
        <v>344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f t="shared" si="8"/>
        <v>0</v>
      </c>
    </row>
    <row r="44" spans="1:7" x14ac:dyDescent="0.25">
      <c r="A44" s="85" t="s">
        <v>345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8"/>
        <v>0</v>
      </c>
    </row>
    <row r="45" spans="1:7" x14ac:dyDescent="0.25">
      <c r="A45" s="85" t="s">
        <v>346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8"/>
        <v>0</v>
      </c>
    </row>
    <row r="46" spans="1:7" x14ac:dyDescent="0.25">
      <c r="A46" s="85" t="s">
        <v>347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8"/>
        <v>0</v>
      </c>
    </row>
    <row r="47" spans="1:7" x14ac:dyDescent="0.25">
      <c r="A47" s="85" t="s">
        <v>348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8"/>
        <v>0</v>
      </c>
    </row>
    <row r="48" spans="1:7" x14ac:dyDescent="0.25">
      <c r="A48" s="84" t="s">
        <v>349</v>
      </c>
      <c r="B48" s="83">
        <f t="shared" ref="B48:G48" si="9">SUM(B49:B57)</f>
        <v>870878.79</v>
      </c>
      <c r="C48" s="83">
        <f t="shared" si="9"/>
        <v>-106000</v>
      </c>
      <c r="D48" s="83">
        <f t="shared" si="9"/>
        <v>764878.79</v>
      </c>
      <c r="E48" s="83">
        <f t="shared" si="9"/>
        <v>235840.74</v>
      </c>
      <c r="F48" s="83">
        <f t="shared" si="9"/>
        <v>235840.74</v>
      </c>
      <c r="G48" s="83">
        <f t="shared" si="9"/>
        <v>529038.05000000005</v>
      </c>
    </row>
    <row r="49" spans="1:7" x14ac:dyDescent="0.25">
      <c r="A49" s="85" t="s">
        <v>350</v>
      </c>
      <c r="B49" s="75">
        <v>217718.19</v>
      </c>
      <c r="C49" s="75">
        <v>-126000</v>
      </c>
      <c r="D49" s="75">
        <v>91718.19</v>
      </c>
      <c r="E49" s="75">
        <v>0</v>
      </c>
      <c r="F49" s="75">
        <v>0</v>
      </c>
      <c r="G49" s="75">
        <f>D49-E49</f>
        <v>91718.19</v>
      </c>
    </row>
    <row r="50" spans="1:7" x14ac:dyDescent="0.25">
      <c r="A50" s="85" t="s">
        <v>351</v>
      </c>
      <c r="B50" s="75">
        <v>0</v>
      </c>
      <c r="C50" s="75">
        <v>0</v>
      </c>
      <c r="D50" s="75">
        <v>0</v>
      </c>
      <c r="E50" s="75">
        <v>0</v>
      </c>
      <c r="F50" s="75">
        <v>0</v>
      </c>
      <c r="G50" s="75">
        <f t="shared" ref="G50:G57" si="10">D50-E50</f>
        <v>0</v>
      </c>
    </row>
    <row r="51" spans="1:7" x14ac:dyDescent="0.25">
      <c r="A51" s="85" t="s">
        <v>352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f t="shared" si="10"/>
        <v>0</v>
      </c>
    </row>
    <row r="52" spans="1:7" x14ac:dyDescent="0.25">
      <c r="A52" s="85" t="s">
        <v>353</v>
      </c>
      <c r="B52" s="75">
        <v>0</v>
      </c>
      <c r="C52" s="75">
        <v>0</v>
      </c>
      <c r="D52" s="75">
        <v>0</v>
      </c>
      <c r="E52" s="75">
        <v>0</v>
      </c>
      <c r="F52" s="75">
        <v>0</v>
      </c>
      <c r="G52" s="75">
        <f t="shared" si="10"/>
        <v>0</v>
      </c>
    </row>
    <row r="53" spans="1:7" x14ac:dyDescent="0.25">
      <c r="A53" s="85" t="s">
        <v>354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si="10"/>
        <v>0</v>
      </c>
    </row>
    <row r="54" spans="1:7" x14ac:dyDescent="0.25">
      <c r="A54" s="85" t="s">
        <v>355</v>
      </c>
      <c r="B54" s="75">
        <v>653160.6</v>
      </c>
      <c r="C54" s="75">
        <v>20000</v>
      </c>
      <c r="D54" s="75">
        <v>673160.6</v>
      </c>
      <c r="E54" s="75">
        <v>235840.74</v>
      </c>
      <c r="F54" s="75">
        <v>235840.74</v>
      </c>
      <c r="G54" s="75">
        <f t="shared" si="10"/>
        <v>437319.86</v>
      </c>
    </row>
    <row r="55" spans="1:7" x14ac:dyDescent="0.25">
      <c r="A55" s="85" t="s">
        <v>356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10"/>
        <v>0</v>
      </c>
    </row>
    <row r="56" spans="1:7" x14ac:dyDescent="0.25">
      <c r="A56" s="85" t="s">
        <v>357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10"/>
        <v>0</v>
      </c>
    </row>
    <row r="57" spans="1:7" x14ac:dyDescent="0.25">
      <c r="A57" s="85" t="s">
        <v>358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f t="shared" si="10"/>
        <v>0</v>
      </c>
    </row>
    <row r="58" spans="1:7" x14ac:dyDescent="0.25">
      <c r="A58" s="84" t="s">
        <v>359</v>
      </c>
      <c r="B58" s="83">
        <f t="shared" ref="B58:G58" si="11">SUM(B59:B61)</f>
        <v>0</v>
      </c>
      <c r="C58" s="83">
        <f t="shared" si="11"/>
        <v>5831313.5800000001</v>
      </c>
      <c r="D58" s="83">
        <f t="shared" si="11"/>
        <v>5831313.5800000001</v>
      </c>
      <c r="E58" s="83">
        <f t="shared" si="11"/>
        <v>202605.8</v>
      </c>
      <c r="F58" s="83">
        <f t="shared" si="11"/>
        <v>202605.8</v>
      </c>
      <c r="G58" s="83">
        <f t="shared" si="11"/>
        <v>5628707.7800000003</v>
      </c>
    </row>
    <row r="59" spans="1:7" x14ac:dyDescent="0.25">
      <c r="A59" s="85" t="s">
        <v>360</v>
      </c>
      <c r="B59" s="75">
        <v>0</v>
      </c>
      <c r="C59" s="75">
        <v>1649117.71</v>
      </c>
      <c r="D59" s="75">
        <v>1649117.71</v>
      </c>
      <c r="E59" s="75">
        <v>202605.8</v>
      </c>
      <c r="F59" s="75">
        <v>202605.8</v>
      </c>
      <c r="G59" s="75">
        <f>D59-E59</f>
        <v>1446511.91</v>
      </c>
    </row>
    <row r="60" spans="1:7" x14ac:dyDescent="0.25">
      <c r="A60" s="85" t="s">
        <v>361</v>
      </c>
      <c r="B60" s="75">
        <v>0</v>
      </c>
      <c r="C60" s="75">
        <v>4182195.87</v>
      </c>
      <c r="D60" s="75">
        <v>4182195.87</v>
      </c>
      <c r="E60" s="75">
        <v>0</v>
      </c>
      <c r="F60" s="75">
        <v>0</v>
      </c>
      <c r="G60" s="75">
        <f t="shared" ref="G60:G61" si="12">D60-E60</f>
        <v>4182195.87</v>
      </c>
    </row>
    <row r="61" spans="1:7" x14ac:dyDescent="0.25">
      <c r="A61" s="85" t="s">
        <v>362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12"/>
        <v>0</v>
      </c>
    </row>
    <row r="62" spans="1:7" x14ac:dyDescent="0.25">
      <c r="A62" s="84" t="s">
        <v>363</v>
      </c>
      <c r="B62" s="83">
        <f t="shared" ref="B62:G62" si="13">SUM(B63:B67,B69:B70)</f>
        <v>0</v>
      </c>
      <c r="C62" s="83">
        <f t="shared" si="13"/>
        <v>0</v>
      </c>
      <c r="D62" s="83">
        <f t="shared" si="13"/>
        <v>0</v>
      </c>
      <c r="E62" s="83">
        <f t="shared" si="13"/>
        <v>0</v>
      </c>
      <c r="F62" s="83">
        <f t="shared" si="13"/>
        <v>0</v>
      </c>
      <c r="G62" s="83">
        <f t="shared" si="13"/>
        <v>0</v>
      </c>
    </row>
    <row r="63" spans="1:7" x14ac:dyDescent="0.25">
      <c r="A63" s="85" t="s">
        <v>364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365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4">D64-E64</f>
        <v>0</v>
      </c>
    </row>
    <row r="65" spans="1:7" x14ac:dyDescent="0.25">
      <c r="A65" s="85" t="s">
        <v>366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4"/>
        <v>0</v>
      </c>
    </row>
    <row r="66" spans="1:7" x14ac:dyDescent="0.25">
      <c r="A66" s="85" t="s">
        <v>367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4"/>
        <v>0</v>
      </c>
    </row>
    <row r="67" spans="1:7" x14ac:dyDescent="0.25">
      <c r="A67" s="85" t="s">
        <v>368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4"/>
        <v>0</v>
      </c>
    </row>
    <row r="68" spans="1:7" x14ac:dyDescent="0.25">
      <c r="A68" s="85" t="s">
        <v>369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4"/>
        <v>0</v>
      </c>
    </row>
    <row r="69" spans="1:7" x14ac:dyDescent="0.25">
      <c r="A69" s="85" t="s">
        <v>370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4"/>
        <v>0</v>
      </c>
    </row>
    <row r="70" spans="1:7" x14ac:dyDescent="0.25">
      <c r="A70" s="85" t="s">
        <v>371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4"/>
        <v>0</v>
      </c>
    </row>
    <row r="71" spans="1:7" x14ac:dyDescent="0.25">
      <c r="A71" s="84" t="s">
        <v>372</v>
      </c>
      <c r="B71" s="83">
        <f t="shared" ref="B71:G71" si="15">SUM(B72:B74)</f>
        <v>0</v>
      </c>
      <c r="C71" s="83">
        <f t="shared" si="15"/>
        <v>0</v>
      </c>
      <c r="D71" s="83">
        <f t="shared" si="15"/>
        <v>0</v>
      </c>
      <c r="E71" s="83">
        <f t="shared" si="15"/>
        <v>0</v>
      </c>
      <c r="F71" s="83">
        <f t="shared" si="15"/>
        <v>0</v>
      </c>
      <c r="G71" s="83">
        <f t="shared" si="15"/>
        <v>0</v>
      </c>
    </row>
    <row r="72" spans="1:7" x14ac:dyDescent="0.25">
      <c r="A72" s="85" t="s">
        <v>373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374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6">D73-E73</f>
        <v>0</v>
      </c>
    </row>
    <row r="74" spans="1:7" x14ac:dyDescent="0.25">
      <c r="A74" s="85" t="s">
        <v>375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6"/>
        <v>0</v>
      </c>
    </row>
    <row r="75" spans="1:7" x14ac:dyDescent="0.25">
      <c r="A75" s="84" t="s">
        <v>376</v>
      </c>
      <c r="B75" s="83">
        <f t="shared" ref="B75:G75" si="17">SUM(B76:B82)</f>
        <v>0</v>
      </c>
      <c r="C75" s="83">
        <f t="shared" si="17"/>
        <v>0</v>
      </c>
      <c r="D75" s="83">
        <f t="shared" si="17"/>
        <v>0</v>
      </c>
      <c r="E75" s="83">
        <f t="shared" si="17"/>
        <v>0</v>
      </c>
      <c r="F75" s="83">
        <f t="shared" si="17"/>
        <v>0</v>
      </c>
      <c r="G75" s="83">
        <f t="shared" si="17"/>
        <v>0</v>
      </c>
    </row>
    <row r="76" spans="1:7" x14ac:dyDescent="0.25">
      <c r="A76" s="85" t="s">
        <v>377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378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8">D77-E77</f>
        <v>0</v>
      </c>
    </row>
    <row r="78" spans="1:7" x14ac:dyDescent="0.25">
      <c r="A78" s="85" t="s">
        <v>379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8"/>
        <v>0</v>
      </c>
    </row>
    <row r="79" spans="1:7" x14ac:dyDescent="0.25">
      <c r="A79" s="85" t="s">
        <v>380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8"/>
        <v>0</v>
      </c>
    </row>
    <row r="80" spans="1:7" x14ac:dyDescent="0.25">
      <c r="A80" s="85" t="s">
        <v>381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8"/>
        <v>0</v>
      </c>
    </row>
    <row r="81" spans="1:7" x14ac:dyDescent="0.25">
      <c r="A81" s="85" t="s">
        <v>382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8"/>
        <v>0</v>
      </c>
    </row>
    <row r="82" spans="1:7" x14ac:dyDescent="0.25">
      <c r="A82" s="85" t="s">
        <v>383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8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384</v>
      </c>
      <c r="B84" s="83">
        <f t="shared" ref="B84:G84" si="19">SUM(B85,B93,B103,B113,B123,B133,B137,B146,B150)</f>
        <v>0</v>
      </c>
      <c r="C84" s="83">
        <f t="shared" si="19"/>
        <v>185278.95</v>
      </c>
      <c r="D84" s="83">
        <f t="shared" si="19"/>
        <v>185278.95</v>
      </c>
      <c r="E84" s="83">
        <f t="shared" si="19"/>
        <v>0</v>
      </c>
      <c r="F84" s="83">
        <f t="shared" si="19"/>
        <v>0</v>
      </c>
      <c r="G84" s="83">
        <f t="shared" si="19"/>
        <v>185278.95</v>
      </c>
    </row>
    <row r="85" spans="1:7" x14ac:dyDescent="0.25">
      <c r="A85" s="84" t="s">
        <v>311</v>
      </c>
      <c r="B85" s="83">
        <f t="shared" ref="B85:G85" si="20">SUM(B86:B92)</f>
        <v>0</v>
      </c>
      <c r="C85" s="83">
        <f t="shared" si="20"/>
        <v>0</v>
      </c>
      <c r="D85" s="83">
        <f t="shared" si="20"/>
        <v>0</v>
      </c>
      <c r="E85" s="83">
        <f t="shared" si="20"/>
        <v>0</v>
      </c>
      <c r="F85" s="83">
        <f t="shared" si="20"/>
        <v>0</v>
      </c>
      <c r="G85" s="83">
        <f t="shared" si="20"/>
        <v>0</v>
      </c>
    </row>
    <row r="86" spans="1:7" x14ac:dyDescent="0.25">
      <c r="A86" s="85" t="s">
        <v>312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313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21">D87-E87</f>
        <v>0</v>
      </c>
    </row>
    <row r="88" spans="1:7" x14ac:dyDescent="0.25">
      <c r="A88" s="85" t="s">
        <v>314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21"/>
        <v>0</v>
      </c>
    </row>
    <row r="89" spans="1:7" x14ac:dyDescent="0.25">
      <c r="A89" s="85" t="s">
        <v>315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21"/>
        <v>0</v>
      </c>
    </row>
    <row r="90" spans="1:7" x14ac:dyDescent="0.25">
      <c r="A90" s="85" t="s">
        <v>316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21"/>
        <v>0</v>
      </c>
    </row>
    <row r="91" spans="1:7" x14ac:dyDescent="0.25">
      <c r="A91" s="85" t="s">
        <v>317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21"/>
        <v>0</v>
      </c>
    </row>
    <row r="92" spans="1:7" x14ac:dyDescent="0.25">
      <c r="A92" s="85" t="s">
        <v>318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21"/>
        <v>0</v>
      </c>
    </row>
    <row r="93" spans="1:7" x14ac:dyDescent="0.25">
      <c r="A93" s="84" t="s">
        <v>319</v>
      </c>
      <c r="B93" s="83">
        <f t="shared" ref="B93:G93" si="22">SUM(B94:B102)</f>
        <v>0</v>
      </c>
      <c r="C93" s="83">
        <f t="shared" si="22"/>
        <v>0</v>
      </c>
      <c r="D93" s="83">
        <f t="shared" si="22"/>
        <v>0</v>
      </c>
      <c r="E93" s="83">
        <f t="shared" si="22"/>
        <v>0</v>
      </c>
      <c r="F93" s="83">
        <f t="shared" si="22"/>
        <v>0</v>
      </c>
      <c r="G93" s="83">
        <f t="shared" si="22"/>
        <v>0</v>
      </c>
    </row>
    <row r="94" spans="1:7" x14ac:dyDescent="0.25">
      <c r="A94" s="85" t="s">
        <v>320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321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3">D95-E95</f>
        <v>0</v>
      </c>
    </row>
    <row r="96" spans="1:7" x14ac:dyDescent="0.25">
      <c r="A96" s="85" t="s">
        <v>322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3"/>
        <v>0</v>
      </c>
    </row>
    <row r="97" spans="1:7" x14ac:dyDescent="0.25">
      <c r="A97" s="85" t="s">
        <v>323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3"/>
        <v>0</v>
      </c>
    </row>
    <row r="98" spans="1:7" x14ac:dyDescent="0.25">
      <c r="A98" s="87" t="s">
        <v>324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3"/>
        <v>0</v>
      </c>
    </row>
    <row r="99" spans="1:7" x14ac:dyDescent="0.25">
      <c r="A99" s="85" t="s">
        <v>325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3"/>
        <v>0</v>
      </c>
    </row>
    <row r="100" spans="1:7" x14ac:dyDescent="0.25">
      <c r="A100" s="85" t="s">
        <v>326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3"/>
        <v>0</v>
      </c>
    </row>
    <row r="101" spans="1:7" x14ac:dyDescent="0.25">
      <c r="A101" s="85" t="s">
        <v>327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3"/>
        <v>0</v>
      </c>
    </row>
    <row r="102" spans="1:7" x14ac:dyDescent="0.25">
      <c r="A102" s="85" t="s">
        <v>328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3"/>
        <v>0</v>
      </c>
    </row>
    <row r="103" spans="1:7" x14ac:dyDescent="0.25">
      <c r="A103" s="84" t="s">
        <v>329</v>
      </c>
      <c r="B103" s="83">
        <f t="shared" ref="B103:G103" si="24">SUM(B104:B112)</f>
        <v>0</v>
      </c>
      <c r="C103" s="83">
        <f t="shared" si="24"/>
        <v>185278.95</v>
      </c>
      <c r="D103" s="83">
        <f t="shared" si="24"/>
        <v>185278.95</v>
      </c>
      <c r="E103" s="83">
        <f t="shared" si="24"/>
        <v>0</v>
      </c>
      <c r="F103" s="83">
        <f t="shared" si="24"/>
        <v>0</v>
      </c>
      <c r="G103" s="83">
        <f t="shared" si="24"/>
        <v>185278.95</v>
      </c>
    </row>
    <row r="104" spans="1:7" x14ac:dyDescent="0.25">
      <c r="A104" s="85" t="s">
        <v>330</v>
      </c>
      <c r="B104" s="75">
        <v>0</v>
      </c>
      <c r="C104" s="75">
        <v>185278.95</v>
      </c>
      <c r="D104" s="75">
        <v>185278.95</v>
      </c>
      <c r="E104" s="75">
        <v>0</v>
      </c>
      <c r="F104" s="75">
        <v>0</v>
      </c>
      <c r="G104" s="75">
        <f>D104-E104</f>
        <v>185278.95</v>
      </c>
    </row>
    <row r="105" spans="1:7" x14ac:dyDescent="0.25">
      <c r="A105" s="85" t="s">
        <v>331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5">D105-E105</f>
        <v>0</v>
      </c>
    </row>
    <row r="106" spans="1:7" x14ac:dyDescent="0.25">
      <c r="A106" s="85" t="s">
        <v>332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5"/>
        <v>0</v>
      </c>
    </row>
    <row r="107" spans="1:7" x14ac:dyDescent="0.25">
      <c r="A107" s="85" t="s">
        <v>333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5"/>
        <v>0</v>
      </c>
    </row>
    <row r="108" spans="1:7" x14ac:dyDescent="0.25">
      <c r="A108" s="85" t="s">
        <v>334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5"/>
        <v>0</v>
      </c>
    </row>
    <row r="109" spans="1:7" x14ac:dyDescent="0.25">
      <c r="A109" s="85" t="s">
        <v>335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5"/>
        <v>0</v>
      </c>
    </row>
    <row r="110" spans="1:7" x14ac:dyDescent="0.25">
      <c r="A110" s="85" t="s">
        <v>336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5"/>
        <v>0</v>
      </c>
    </row>
    <row r="111" spans="1:7" x14ac:dyDescent="0.25">
      <c r="A111" s="85" t="s">
        <v>337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5"/>
        <v>0</v>
      </c>
    </row>
    <row r="112" spans="1:7" x14ac:dyDescent="0.25">
      <c r="A112" s="85" t="s">
        <v>338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5"/>
        <v>0</v>
      </c>
    </row>
    <row r="113" spans="1:7" x14ac:dyDescent="0.25">
      <c r="A113" s="84" t="s">
        <v>339</v>
      </c>
      <c r="B113" s="83">
        <f t="shared" ref="B113:G113" si="26">SUM(B114:B122)</f>
        <v>0</v>
      </c>
      <c r="C113" s="83">
        <f t="shared" si="26"/>
        <v>0</v>
      </c>
      <c r="D113" s="83">
        <f t="shared" si="26"/>
        <v>0</v>
      </c>
      <c r="E113" s="83">
        <f t="shared" si="26"/>
        <v>0</v>
      </c>
      <c r="F113" s="83">
        <f t="shared" si="26"/>
        <v>0</v>
      </c>
      <c r="G113" s="83">
        <f t="shared" si="26"/>
        <v>0</v>
      </c>
    </row>
    <row r="114" spans="1:7" x14ac:dyDescent="0.25">
      <c r="A114" s="85" t="s">
        <v>340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341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7">D115-E115</f>
        <v>0</v>
      </c>
    </row>
    <row r="116" spans="1:7" x14ac:dyDescent="0.25">
      <c r="A116" s="85" t="s">
        <v>342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7"/>
        <v>0</v>
      </c>
    </row>
    <row r="117" spans="1:7" x14ac:dyDescent="0.25">
      <c r="A117" s="85" t="s">
        <v>343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7"/>
        <v>0</v>
      </c>
    </row>
    <row r="118" spans="1:7" x14ac:dyDescent="0.25">
      <c r="A118" s="85" t="s">
        <v>344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7"/>
        <v>0</v>
      </c>
    </row>
    <row r="119" spans="1:7" x14ac:dyDescent="0.25">
      <c r="A119" s="85" t="s">
        <v>345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7"/>
        <v>0</v>
      </c>
    </row>
    <row r="120" spans="1:7" x14ac:dyDescent="0.25">
      <c r="A120" s="85" t="s">
        <v>346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7"/>
        <v>0</v>
      </c>
    </row>
    <row r="121" spans="1:7" x14ac:dyDescent="0.25">
      <c r="A121" s="85" t="s">
        <v>347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7"/>
        <v>0</v>
      </c>
    </row>
    <row r="122" spans="1:7" x14ac:dyDescent="0.25">
      <c r="A122" s="85" t="s">
        <v>348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7"/>
        <v>0</v>
      </c>
    </row>
    <row r="123" spans="1:7" x14ac:dyDescent="0.25">
      <c r="A123" s="84" t="s">
        <v>349</v>
      </c>
      <c r="B123" s="83">
        <f t="shared" ref="B123:G123" si="28">SUM(B124:B132)</f>
        <v>0</v>
      </c>
      <c r="C123" s="83">
        <f t="shared" si="28"/>
        <v>0</v>
      </c>
      <c r="D123" s="83">
        <f t="shared" si="28"/>
        <v>0</v>
      </c>
      <c r="E123" s="83">
        <f t="shared" si="28"/>
        <v>0</v>
      </c>
      <c r="F123" s="83">
        <f t="shared" si="28"/>
        <v>0</v>
      </c>
      <c r="G123" s="83">
        <f t="shared" si="28"/>
        <v>0</v>
      </c>
    </row>
    <row r="124" spans="1:7" x14ac:dyDescent="0.25">
      <c r="A124" s="85" t="s">
        <v>350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351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9">D125-E125</f>
        <v>0</v>
      </c>
    </row>
    <row r="126" spans="1:7" x14ac:dyDescent="0.25">
      <c r="A126" s="85" t="s">
        <v>352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9"/>
        <v>0</v>
      </c>
    </row>
    <row r="127" spans="1:7" x14ac:dyDescent="0.25">
      <c r="A127" s="85" t="s">
        <v>353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9"/>
        <v>0</v>
      </c>
    </row>
    <row r="128" spans="1:7" x14ac:dyDescent="0.25">
      <c r="A128" s="85" t="s">
        <v>354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9"/>
        <v>0</v>
      </c>
    </row>
    <row r="129" spans="1:7" x14ac:dyDescent="0.25">
      <c r="A129" s="85" t="s">
        <v>355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9"/>
        <v>0</v>
      </c>
    </row>
    <row r="130" spans="1:7" x14ac:dyDescent="0.25">
      <c r="A130" s="85" t="s">
        <v>356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9"/>
        <v>0</v>
      </c>
    </row>
    <row r="131" spans="1:7" x14ac:dyDescent="0.25">
      <c r="A131" s="85" t="s">
        <v>357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9"/>
        <v>0</v>
      </c>
    </row>
    <row r="132" spans="1:7" x14ac:dyDescent="0.25">
      <c r="A132" s="85" t="s">
        <v>358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9"/>
        <v>0</v>
      </c>
    </row>
    <row r="133" spans="1:7" x14ac:dyDescent="0.25">
      <c r="A133" s="84" t="s">
        <v>359</v>
      </c>
      <c r="B133" s="83">
        <f t="shared" ref="B133:G133" si="30">SUM(B134:B136)</f>
        <v>0</v>
      </c>
      <c r="C133" s="83">
        <f t="shared" si="30"/>
        <v>0</v>
      </c>
      <c r="D133" s="83">
        <f t="shared" si="30"/>
        <v>0</v>
      </c>
      <c r="E133" s="83">
        <f t="shared" si="30"/>
        <v>0</v>
      </c>
      <c r="F133" s="83">
        <f t="shared" si="30"/>
        <v>0</v>
      </c>
      <c r="G133" s="83">
        <f t="shared" si="30"/>
        <v>0</v>
      </c>
    </row>
    <row r="134" spans="1:7" x14ac:dyDescent="0.25">
      <c r="A134" s="85" t="s">
        <v>360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361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31">D135-E135</f>
        <v>0</v>
      </c>
    </row>
    <row r="136" spans="1:7" x14ac:dyDescent="0.25">
      <c r="A136" s="85" t="s">
        <v>362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31"/>
        <v>0</v>
      </c>
    </row>
    <row r="137" spans="1:7" x14ac:dyDescent="0.25">
      <c r="A137" s="84" t="s">
        <v>363</v>
      </c>
      <c r="B137" s="83">
        <f t="shared" ref="B137:G137" si="32">SUM(B138:B142,B144:B145)</f>
        <v>0</v>
      </c>
      <c r="C137" s="83">
        <f t="shared" si="32"/>
        <v>0</v>
      </c>
      <c r="D137" s="83">
        <f t="shared" si="32"/>
        <v>0</v>
      </c>
      <c r="E137" s="83">
        <f t="shared" si="32"/>
        <v>0</v>
      </c>
      <c r="F137" s="83">
        <f t="shared" si="32"/>
        <v>0</v>
      </c>
      <c r="G137" s="83">
        <f t="shared" si="32"/>
        <v>0</v>
      </c>
    </row>
    <row r="138" spans="1:7" x14ac:dyDescent="0.25">
      <c r="A138" s="85" t="s">
        <v>364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365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3">D139-E139</f>
        <v>0</v>
      </c>
    </row>
    <row r="140" spans="1:7" x14ac:dyDescent="0.25">
      <c r="A140" s="85" t="s">
        <v>366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3"/>
        <v>0</v>
      </c>
    </row>
    <row r="141" spans="1:7" x14ac:dyDescent="0.25">
      <c r="A141" s="85" t="s">
        <v>367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3"/>
        <v>0</v>
      </c>
    </row>
    <row r="142" spans="1:7" x14ac:dyDescent="0.25">
      <c r="A142" s="85" t="s">
        <v>368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3"/>
        <v>0</v>
      </c>
    </row>
    <row r="143" spans="1:7" x14ac:dyDescent="0.25">
      <c r="A143" s="85" t="s">
        <v>369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3"/>
        <v>0</v>
      </c>
    </row>
    <row r="144" spans="1:7" x14ac:dyDescent="0.25">
      <c r="A144" s="85" t="s">
        <v>370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3"/>
        <v>0</v>
      </c>
    </row>
    <row r="145" spans="1:7" x14ac:dyDescent="0.25">
      <c r="A145" s="85" t="s">
        <v>371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3"/>
        <v>0</v>
      </c>
    </row>
    <row r="146" spans="1:7" x14ac:dyDescent="0.25">
      <c r="A146" s="84" t="s">
        <v>372</v>
      </c>
      <c r="B146" s="83">
        <f t="shared" ref="B146:G146" si="34">SUM(B147:B149)</f>
        <v>0</v>
      </c>
      <c r="C146" s="83">
        <f t="shared" si="34"/>
        <v>0</v>
      </c>
      <c r="D146" s="83">
        <f t="shared" si="34"/>
        <v>0</v>
      </c>
      <c r="E146" s="83">
        <f t="shared" si="34"/>
        <v>0</v>
      </c>
      <c r="F146" s="83">
        <f t="shared" si="34"/>
        <v>0</v>
      </c>
      <c r="G146" s="83">
        <f t="shared" si="34"/>
        <v>0</v>
      </c>
    </row>
    <row r="147" spans="1:7" x14ac:dyDescent="0.25">
      <c r="A147" s="85" t="s">
        <v>373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374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5">D148-E148</f>
        <v>0</v>
      </c>
    </row>
    <row r="149" spans="1:7" x14ac:dyDescent="0.25">
      <c r="A149" s="85" t="s">
        <v>375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5"/>
        <v>0</v>
      </c>
    </row>
    <row r="150" spans="1:7" x14ac:dyDescent="0.25">
      <c r="A150" s="84" t="s">
        <v>376</v>
      </c>
      <c r="B150" s="83">
        <f t="shared" ref="B150:G150" si="36">SUM(B151:B157)</f>
        <v>0</v>
      </c>
      <c r="C150" s="83">
        <f t="shared" si="36"/>
        <v>0</v>
      </c>
      <c r="D150" s="83">
        <f t="shared" si="36"/>
        <v>0</v>
      </c>
      <c r="E150" s="83">
        <f t="shared" si="36"/>
        <v>0</v>
      </c>
      <c r="F150" s="83">
        <f t="shared" si="36"/>
        <v>0</v>
      </c>
      <c r="G150" s="83">
        <f t="shared" si="36"/>
        <v>0</v>
      </c>
    </row>
    <row r="151" spans="1:7" x14ac:dyDescent="0.25">
      <c r="A151" s="85" t="s">
        <v>377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378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7">D152-E152</f>
        <v>0</v>
      </c>
    </row>
    <row r="153" spans="1:7" x14ac:dyDescent="0.25">
      <c r="A153" s="85" t="s">
        <v>379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7"/>
        <v>0</v>
      </c>
    </row>
    <row r="154" spans="1:7" x14ac:dyDescent="0.25">
      <c r="A154" s="87" t="s">
        <v>380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7"/>
        <v>0</v>
      </c>
    </row>
    <row r="155" spans="1:7" x14ac:dyDescent="0.25">
      <c r="A155" s="85" t="s">
        <v>381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7"/>
        <v>0</v>
      </c>
    </row>
    <row r="156" spans="1:7" x14ac:dyDescent="0.25">
      <c r="A156" s="85" t="s">
        <v>382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7"/>
        <v>0</v>
      </c>
    </row>
    <row r="157" spans="1:7" x14ac:dyDescent="0.25">
      <c r="A157" s="85" t="s">
        <v>383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7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385</v>
      </c>
      <c r="B159" s="90">
        <f t="shared" ref="B159:G159" si="38">B9+B84</f>
        <v>64020193.000000007</v>
      </c>
      <c r="C159" s="90">
        <f t="shared" si="38"/>
        <v>15166622.529999999</v>
      </c>
      <c r="D159" s="90">
        <f t="shared" si="38"/>
        <v>79186815.530000016</v>
      </c>
      <c r="E159" s="90">
        <f t="shared" si="38"/>
        <v>33084312.440000001</v>
      </c>
      <c r="F159" s="90">
        <f t="shared" si="38"/>
        <v>32898141.359999999</v>
      </c>
      <c r="G159" s="90">
        <f t="shared" si="38"/>
        <v>46102503.090000004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C21:G21 B18:F18 C36 B28:F28 B39:G47 B38:F38 B50:G53 B48:F48 B61:G61 B58:F58 B63:G70 B62:F62 B71:F92 B94:F102 B93:C93 E93:F93 C11:C14 E49:G49 B55:G57 G54 C16:G16 G15 C24 G22:G23 C26:G26 G25 G27 G29 G30:G35 G37 B59:B60 E60:G60 B105:F159 B104 E104:F104 G11:G14 C17 G17 C19:C20 G19:G20 G24 G36 B103:C103 E103:F103 G59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A7" sqref="A7:A8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3" t="s">
        <v>386</v>
      </c>
      <c r="B1" s="174"/>
      <c r="C1" s="174"/>
      <c r="D1" s="174"/>
      <c r="E1" s="174"/>
      <c r="F1" s="174"/>
      <c r="G1" s="175"/>
    </row>
    <row r="2" spans="1:7" ht="15" customHeight="1" x14ac:dyDescent="0.25">
      <c r="A2" s="110" t="str">
        <f>'Formato 1'!A2</f>
        <v>Junta Municipal de Agua Potable y Alcantarillado de Acámbaro, Gto.(a)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302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387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30 de Junio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68" t="s">
        <v>6</v>
      </c>
      <c r="B7" s="170" t="s">
        <v>304</v>
      </c>
      <c r="C7" s="170"/>
      <c r="D7" s="170"/>
      <c r="E7" s="170"/>
      <c r="F7" s="170"/>
      <c r="G7" s="172" t="s">
        <v>305</v>
      </c>
    </row>
    <row r="8" spans="1:7" ht="30" x14ac:dyDescent="0.25">
      <c r="A8" s="169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171"/>
    </row>
    <row r="9" spans="1:7" ht="15.75" customHeight="1" x14ac:dyDescent="0.25">
      <c r="A9" s="26" t="s">
        <v>388</v>
      </c>
      <c r="B9" s="30">
        <f>SUM(B10:B19)</f>
        <v>64020193.000000007</v>
      </c>
      <c r="C9" s="30">
        <f t="shared" ref="C9:G9" si="0">SUM(C10:C19)</f>
        <v>14981343.58</v>
      </c>
      <c r="D9" s="30">
        <f t="shared" si="0"/>
        <v>79001536.580000013</v>
      </c>
      <c r="E9" s="30">
        <f t="shared" si="0"/>
        <v>33084312.440000005</v>
      </c>
      <c r="F9" s="30">
        <f t="shared" si="0"/>
        <v>32898141.359999999</v>
      </c>
      <c r="G9" s="30">
        <f t="shared" si="0"/>
        <v>45917224.140000001</v>
      </c>
    </row>
    <row r="10" spans="1:7" x14ac:dyDescent="0.25">
      <c r="A10" s="63" t="s">
        <v>603</v>
      </c>
      <c r="B10" s="75">
        <v>2557145.33</v>
      </c>
      <c r="C10" s="75">
        <v>0</v>
      </c>
      <c r="D10" s="75">
        <v>2557145.33</v>
      </c>
      <c r="E10" s="75">
        <v>943037.65</v>
      </c>
      <c r="F10" s="75">
        <v>943037.65</v>
      </c>
      <c r="G10" s="75">
        <f>+D10-E10</f>
        <v>1614107.6800000002</v>
      </c>
    </row>
    <row r="11" spans="1:7" x14ac:dyDescent="0.25">
      <c r="A11" s="63" t="s">
        <v>604</v>
      </c>
      <c r="B11" s="75">
        <v>1117110.28</v>
      </c>
      <c r="C11" s="75">
        <v>15000</v>
      </c>
      <c r="D11" s="75">
        <v>1132110.28</v>
      </c>
      <c r="E11" s="75">
        <v>458234.09</v>
      </c>
      <c r="F11" s="75">
        <v>458234.09</v>
      </c>
      <c r="G11" s="75">
        <f t="shared" ref="G11:G19" si="1">+D11-E11</f>
        <v>673876.19</v>
      </c>
    </row>
    <row r="12" spans="1:7" x14ac:dyDescent="0.25">
      <c r="A12" s="63" t="s">
        <v>605</v>
      </c>
      <c r="B12" s="75">
        <v>9507248.6300000008</v>
      </c>
      <c r="C12" s="75">
        <v>794000</v>
      </c>
      <c r="D12" s="75">
        <v>10301248.630000001</v>
      </c>
      <c r="E12" s="75">
        <v>4616268.53</v>
      </c>
      <c r="F12" s="75">
        <v>4567758.37</v>
      </c>
      <c r="G12" s="75">
        <f t="shared" si="1"/>
        <v>5684980.1000000006</v>
      </c>
    </row>
    <row r="13" spans="1:7" x14ac:dyDescent="0.25">
      <c r="A13" s="63" t="s">
        <v>606</v>
      </c>
      <c r="B13" s="75">
        <v>9212359.3200000003</v>
      </c>
      <c r="C13" s="75">
        <v>-110000</v>
      </c>
      <c r="D13" s="75">
        <v>9102359.3200000003</v>
      </c>
      <c r="E13" s="75">
        <v>3582422.02</v>
      </c>
      <c r="F13" s="75">
        <v>3527163.93</v>
      </c>
      <c r="G13" s="75">
        <f t="shared" si="1"/>
        <v>5519937.3000000007</v>
      </c>
    </row>
    <row r="14" spans="1:7" x14ac:dyDescent="0.25">
      <c r="A14" s="63" t="s">
        <v>607</v>
      </c>
      <c r="B14" s="75">
        <v>2472788.1</v>
      </c>
      <c r="C14" s="75">
        <v>1500</v>
      </c>
      <c r="D14" s="75">
        <v>2474288.1</v>
      </c>
      <c r="E14" s="75">
        <v>1066333.22</v>
      </c>
      <c r="F14" s="75">
        <v>1066333.22</v>
      </c>
      <c r="G14" s="75">
        <f t="shared" si="1"/>
        <v>1407954.8800000001</v>
      </c>
    </row>
    <row r="15" spans="1:7" x14ac:dyDescent="0.25">
      <c r="A15" s="63" t="s">
        <v>608</v>
      </c>
      <c r="B15" s="75">
        <v>2515336.4900000002</v>
      </c>
      <c r="C15" s="75">
        <v>5341313.58</v>
      </c>
      <c r="D15" s="75">
        <v>7856650.0700000003</v>
      </c>
      <c r="E15" s="75">
        <v>872359.43</v>
      </c>
      <c r="F15" s="75">
        <v>872359.43</v>
      </c>
      <c r="G15" s="75">
        <f t="shared" si="1"/>
        <v>6984290.6400000006</v>
      </c>
    </row>
    <row r="16" spans="1:7" x14ac:dyDescent="0.25">
      <c r="A16" s="63" t="s">
        <v>609</v>
      </c>
      <c r="B16" s="75">
        <v>1254857.52</v>
      </c>
      <c r="C16" s="75">
        <v>-91352.11</v>
      </c>
      <c r="D16" s="75">
        <v>1163505.4099999999</v>
      </c>
      <c r="E16" s="75">
        <v>429736.04</v>
      </c>
      <c r="F16" s="75">
        <v>426736.04</v>
      </c>
      <c r="G16" s="75">
        <f t="shared" si="1"/>
        <v>733769.36999999988</v>
      </c>
    </row>
    <row r="17" spans="1:7" x14ac:dyDescent="0.25">
      <c r="A17" s="63" t="s">
        <v>610</v>
      </c>
      <c r="B17" s="75">
        <v>18977090.309999999</v>
      </c>
      <c r="C17" s="75">
        <v>1371382.11</v>
      </c>
      <c r="D17" s="75">
        <v>20348472.419999998</v>
      </c>
      <c r="E17" s="75">
        <v>10140359.800000001</v>
      </c>
      <c r="F17" s="75">
        <v>10109014.48</v>
      </c>
      <c r="G17" s="75">
        <f t="shared" si="1"/>
        <v>10208112.619999997</v>
      </c>
    </row>
    <row r="18" spans="1:7" x14ac:dyDescent="0.25">
      <c r="A18" s="63" t="s">
        <v>611</v>
      </c>
      <c r="B18" s="75">
        <v>4445079.17</v>
      </c>
      <c r="C18" s="75">
        <v>-281500</v>
      </c>
      <c r="D18" s="75">
        <v>4163579.17</v>
      </c>
      <c r="E18" s="75">
        <v>1846595.6</v>
      </c>
      <c r="F18" s="75">
        <v>1833440.43</v>
      </c>
      <c r="G18" s="75">
        <f t="shared" si="1"/>
        <v>2316983.5699999998</v>
      </c>
    </row>
    <row r="19" spans="1:7" x14ac:dyDescent="0.25">
      <c r="A19" s="63" t="s">
        <v>612</v>
      </c>
      <c r="B19" s="75">
        <v>11961177.85</v>
      </c>
      <c r="C19" s="75">
        <v>7941000</v>
      </c>
      <c r="D19" s="75">
        <v>19902177.850000001</v>
      </c>
      <c r="E19" s="75">
        <v>9128966.0600000005</v>
      </c>
      <c r="F19" s="75">
        <v>9094063.7200000007</v>
      </c>
      <c r="G19" s="75">
        <f t="shared" si="1"/>
        <v>10773211.790000001</v>
      </c>
    </row>
    <row r="20" spans="1:7" x14ac:dyDescent="0.25">
      <c r="A20" s="31" t="s">
        <v>153</v>
      </c>
      <c r="B20" s="49"/>
      <c r="C20" s="49"/>
      <c r="D20" s="49"/>
      <c r="E20" s="49"/>
      <c r="F20" s="49"/>
      <c r="G20" s="49"/>
    </row>
    <row r="21" spans="1:7" x14ac:dyDescent="0.25">
      <c r="A21" s="3" t="s">
        <v>397</v>
      </c>
      <c r="B21" s="4">
        <f>SUM(B22:B29)</f>
        <v>0</v>
      </c>
      <c r="C21" s="4">
        <f t="shared" ref="C21:G21" si="2">SUM(C22:C29)</f>
        <v>185278.95</v>
      </c>
      <c r="D21" s="4">
        <f t="shared" si="2"/>
        <v>185278.95</v>
      </c>
      <c r="E21" s="4">
        <f t="shared" si="2"/>
        <v>0</v>
      </c>
      <c r="F21" s="4">
        <f t="shared" si="2"/>
        <v>0</v>
      </c>
      <c r="G21" s="4">
        <f t="shared" si="2"/>
        <v>185278.95</v>
      </c>
    </row>
    <row r="22" spans="1:7" x14ac:dyDescent="0.25">
      <c r="A22" s="63" t="s">
        <v>389</v>
      </c>
      <c r="B22" s="75">
        <v>0</v>
      </c>
      <c r="C22" s="75">
        <v>185278.95</v>
      </c>
      <c r="D22" s="75">
        <v>185278.95</v>
      </c>
      <c r="E22" s="75">
        <v>0</v>
      </c>
      <c r="F22" s="75">
        <v>0</v>
      </c>
      <c r="G22" s="75">
        <f t="shared" ref="G22" si="3">+D22-E22</f>
        <v>185278.95</v>
      </c>
    </row>
    <row r="23" spans="1:7" x14ac:dyDescent="0.25">
      <c r="A23" s="63" t="s">
        <v>390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63" t="s">
        <v>391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63" t="s">
        <v>392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63" t="s">
        <v>393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63" t="s">
        <v>394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63" t="s">
        <v>395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</row>
    <row r="29" spans="1:7" x14ac:dyDescent="0.25">
      <c r="A29" s="63" t="s">
        <v>396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</row>
    <row r="30" spans="1:7" x14ac:dyDescent="0.25">
      <c r="A30" s="31" t="s">
        <v>153</v>
      </c>
      <c r="B30" s="49"/>
      <c r="C30" s="49"/>
      <c r="D30" s="49"/>
      <c r="E30" s="49"/>
      <c r="F30" s="49"/>
      <c r="G30" s="49"/>
    </row>
    <row r="31" spans="1:7" x14ac:dyDescent="0.25">
      <c r="A31" s="3" t="s">
        <v>385</v>
      </c>
      <c r="B31" s="4">
        <f>SUM(B21,B9)</f>
        <v>64020193.000000007</v>
      </c>
      <c r="C31" s="4">
        <f t="shared" ref="C31:G31" si="4">SUM(C21,C9)</f>
        <v>15166622.529999999</v>
      </c>
      <c r="D31" s="4">
        <f t="shared" si="4"/>
        <v>79186815.530000016</v>
      </c>
      <c r="E31" s="4">
        <f t="shared" si="4"/>
        <v>33084312.440000005</v>
      </c>
      <c r="F31" s="4">
        <f t="shared" si="4"/>
        <v>32898141.359999999</v>
      </c>
      <c r="G31" s="4">
        <f t="shared" si="4"/>
        <v>46102503.090000004</v>
      </c>
    </row>
    <row r="32" spans="1:7" x14ac:dyDescent="0.25">
      <c r="A32" s="55"/>
      <c r="B32" s="55"/>
      <c r="C32" s="55"/>
      <c r="D32" s="55"/>
      <c r="E32" s="55"/>
      <c r="F32" s="55"/>
      <c r="G32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0:G21 B9:G9 B30:G3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0:G21 B9:G9 B23:G31 B22 E22:F2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zoomScale="75" zoomScaleNormal="75" workbookViewId="0">
      <selection activeCell="A7" sqref="A7:A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9" t="s">
        <v>398</v>
      </c>
      <c r="B1" s="180"/>
      <c r="C1" s="180"/>
      <c r="D1" s="180"/>
      <c r="E1" s="180"/>
      <c r="F1" s="180"/>
      <c r="G1" s="180"/>
    </row>
    <row r="2" spans="1:7" x14ac:dyDescent="0.25">
      <c r="A2" s="110" t="str">
        <f>'Formato 1'!A2</f>
        <v>Junta Municipal de Agua Potable y Alcantarillado de Acámbaro, Gto.(a)</v>
      </c>
      <c r="B2" s="111"/>
      <c r="C2" s="111"/>
      <c r="D2" s="111"/>
      <c r="E2" s="111"/>
      <c r="F2" s="111"/>
      <c r="G2" s="112"/>
    </row>
    <row r="3" spans="1:7" x14ac:dyDescent="0.25">
      <c r="A3" s="113" t="s">
        <v>399</v>
      </c>
      <c r="B3" s="114"/>
      <c r="C3" s="114"/>
      <c r="D3" s="114"/>
      <c r="E3" s="114"/>
      <c r="F3" s="114"/>
      <c r="G3" s="115"/>
    </row>
    <row r="4" spans="1:7" x14ac:dyDescent="0.25">
      <c r="A4" s="113" t="s">
        <v>400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30 de Junio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68" t="s">
        <v>6</v>
      </c>
      <c r="B7" s="176" t="s">
        <v>304</v>
      </c>
      <c r="C7" s="177"/>
      <c r="D7" s="177"/>
      <c r="E7" s="177"/>
      <c r="F7" s="178"/>
      <c r="G7" s="172" t="s">
        <v>401</v>
      </c>
    </row>
    <row r="8" spans="1:7" ht="30" x14ac:dyDescent="0.25">
      <c r="A8" s="169"/>
      <c r="B8" s="25" t="s">
        <v>306</v>
      </c>
      <c r="C8" s="7" t="s">
        <v>402</v>
      </c>
      <c r="D8" s="25" t="s">
        <v>308</v>
      </c>
      <c r="E8" s="25" t="s">
        <v>192</v>
      </c>
      <c r="F8" s="32" t="s">
        <v>209</v>
      </c>
      <c r="G8" s="171"/>
    </row>
    <row r="9" spans="1:7" ht="16.5" customHeight="1" x14ac:dyDescent="0.25">
      <c r="A9" s="26" t="s">
        <v>403</v>
      </c>
      <c r="B9" s="30">
        <f>SUM(B10,B19,B27,B37)</f>
        <v>64020193</v>
      </c>
      <c r="C9" s="30">
        <f t="shared" ref="C9:G9" si="0">SUM(C10,C19,C27,C37)</f>
        <v>14981343.58</v>
      </c>
      <c r="D9" s="30">
        <f t="shared" si="0"/>
        <v>79001536.579999998</v>
      </c>
      <c r="E9" s="30">
        <f t="shared" si="0"/>
        <v>33084312.440000001</v>
      </c>
      <c r="F9" s="30">
        <f t="shared" si="0"/>
        <v>32898141.359999999</v>
      </c>
      <c r="G9" s="30">
        <f t="shared" si="0"/>
        <v>45917224.140000001</v>
      </c>
    </row>
    <row r="10" spans="1:7" ht="15" customHeight="1" x14ac:dyDescent="0.25">
      <c r="A10" s="58" t="s">
        <v>404</v>
      </c>
      <c r="B10" s="47">
        <f>SUM(B11:B18)</f>
        <v>0</v>
      </c>
      <c r="C10" s="47">
        <f t="shared" ref="C10:G10" si="1">SUM(C11:C18)</f>
        <v>0</v>
      </c>
      <c r="D10" s="47">
        <f t="shared" si="1"/>
        <v>0</v>
      </c>
      <c r="E10" s="47">
        <f t="shared" si="1"/>
        <v>0</v>
      </c>
      <c r="F10" s="47">
        <f t="shared" si="1"/>
        <v>0</v>
      </c>
      <c r="G10" s="47">
        <f t="shared" si="1"/>
        <v>0</v>
      </c>
    </row>
    <row r="11" spans="1:7" x14ac:dyDescent="0.25">
      <c r="A11" s="77" t="s">
        <v>405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406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407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408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409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 x14ac:dyDescent="0.25">
      <c r="A16" s="77" t="s">
        <v>410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411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412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413</v>
      </c>
      <c r="B19" s="47">
        <f>SUM(B20:B26)</f>
        <v>64020193</v>
      </c>
      <c r="C19" s="47">
        <f t="shared" ref="C19:G19" si="2">SUM(C20:C26)</f>
        <v>14981343.58</v>
      </c>
      <c r="D19" s="47">
        <f t="shared" si="2"/>
        <v>79001536.579999998</v>
      </c>
      <c r="E19" s="47">
        <f t="shared" si="2"/>
        <v>33084312.440000001</v>
      </c>
      <c r="F19" s="47">
        <f t="shared" si="2"/>
        <v>32898141.359999999</v>
      </c>
      <c r="G19" s="47">
        <f t="shared" si="2"/>
        <v>45917224.140000001</v>
      </c>
    </row>
    <row r="20" spans="1:7" x14ac:dyDescent="0.25">
      <c r="A20" s="77" t="s">
        <v>414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415</v>
      </c>
      <c r="B21" s="47">
        <v>64020193</v>
      </c>
      <c r="C21" s="47">
        <v>14981343.58</v>
      </c>
      <c r="D21" s="47">
        <v>79001536.579999998</v>
      </c>
      <c r="E21" s="47">
        <v>33084312.440000001</v>
      </c>
      <c r="F21" s="47">
        <v>32898141.359999999</v>
      </c>
      <c r="G21" s="47">
        <v>45917224.140000001</v>
      </c>
    </row>
    <row r="22" spans="1:7" x14ac:dyDescent="0.25">
      <c r="A22" s="77" t="s">
        <v>416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77" t="s">
        <v>417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25">
      <c r="A24" s="77" t="s">
        <v>418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25">
      <c r="A25" s="77" t="s">
        <v>419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5">
      <c r="A26" s="77" t="s">
        <v>420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421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422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423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424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425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426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427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428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429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430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431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432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433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434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435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436</v>
      </c>
      <c r="B43" s="4">
        <f>SUM(B44,B53,B61,B71)</f>
        <v>0</v>
      </c>
      <c r="C43" s="4">
        <f t="shared" ref="C43:G43" si="5">SUM(C44,C53,C61,C71)</f>
        <v>185278.95</v>
      </c>
      <c r="D43" s="4">
        <f t="shared" si="5"/>
        <v>185278.95</v>
      </c>
      <c r="E43" s="4">
        <f t="shared" si="5"/>
        <v>0</v>
      </c>
      <c r="F43" s="4">
        <f t="shared" si="5"/>
        <v>0</v>
      </c>
      <c r="G43" s="4">
        <f t="shared" si="5"/>
        <v>185278.95</v>
      </c>
    </row>
    <row r="44" spans="1:7" x14ac:dyDescent="0.25">
      <c r="A44" s="58" t="s">
        <v>404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405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406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407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408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409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410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411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412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413</v>
      </c>
      <c r="B53" s="47">
        <f>SUM(B54:B60)</f>
        <v>0</v>
      </c>
      <c r="C53" s="47">
        <f t="shared" ref="C53:G53" si="7">SUM(C54:C60)</f>
        <v>185278.95</v>
      </c>
      <c r="D53" s="47">
        <f t="shared" si="7"/>
        <v>185278.95</v>
      </c>
      <c r="E53" s="47">
        <f t="shared" si="7"/>
        <v>0</v>
      </c>
      <c r="F53" s="47">
        <f t="shared" si="7"/>
        <v>0</v>
      </c>
      <c r="G53" s="47">
        <f t="shared" si="7"/>
        <v>185278.95</v>
      </c>
    </row>
    <row r="54" spans="1:7" x14ac:dyDescent="0.25">
      <c r="A54" s="80" t="s">
        <v>414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415</v>
      </c>
      <c r="B55" s="47">
        <v>0</v>
      </c>
      <c r="C55" s="47">
        <v>185278.95</v>
      </c>
      <c r="D55" s="75">
        <v>185278.95</v>
      </c>
      <c r="E55" s="47">
        <v>0</v>
      </c>
      <c r="F55" s="47">
        <v>0</v>
      </c>
      <c r="G55" s="47">
        <v>185278.95</v>
      </c>
    </row>
    <row r="56" spans="1:7" x14ac:dyDescent="0.25">
      <c r="A56" s="80" t="s">
        <v>416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417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418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419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420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421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422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423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424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425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426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427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428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429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430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431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432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433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434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435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385</v>
      </c>
      <c r="B77" s="4">
        <f>B43+B9</f>
        <v>64020193</v>
      </c>
      <c r="C77" s="4">
        <f t="shared" ref="C77:G77" si="10">C43+C9</f>
        <v>15166622.529999999</v>
      </c>
      <c r="D77" s="4">
        <f t="shared" si="10"/>
        <v>79186815.530000001</v>
      </c>
      <c r="E77" s="4">
        <f t="shared" si="10"/>
        <v>33084312.440000001</v>
      </c>
      <c r="F77" s="4">
        <f t="shared" si="10"/>
        <v>32898141.359999999</v>
      </c>
      <c r="G77" s="4">
        <f t="shared" si="10"/>
        <v>46102503.090000004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B76:G77 C62:G70 C54:C60 E54:G60 D54 D56:D6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20 B22:G54 B56:G77 B55 E55:F55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="75" zoomScaleNormal="75" workbookViewId="0">
      <selection activeCell="N37" sqref="N3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73" t="s">
        <v>437</v>
      </c>
      <c r="B1" s="165"/>
      <c r="C1" s="165"/>
      <c r="D1" s="165"/>
      <c r="E1" s="165"/>
      <c r="F1" s="165"/>
      <c r="G1" s="166"/>
    </row>
    <row r="2" spans="1:7" x14ac:dyDescent="0.25">
      <c r="A2" s="110" t="str">
        <f>'Formato 1'!A2</f>
        <v>Junta Municipal de Agua Potable y Alcantarillado de Acámbaro, Gto.(a)</v>
      </c>
      <c r="B2" s="111"/>
      <c r="C2" s="111"/>
      <c r="D2" s="111"/>
      <c r="E2" s="111"/>
      <c r="F2" s="111"/>
      <c r="G2" s="112"/>
    </row>
    <row r="3" spans="1:7" x14ac:dyDescent="0.25">
      <c r="A3" s="113" t="s">
        <v>302</v>
      </c>
      <c r="B3" s="114"/>
      <c r="C3" s="114"/>
      <c r="D3" s="114"/>
      <c r="E3" s="114"/>
      <c r="F3" s="114"/>
      <c r="G3" s="115"/>
    </row>
    <row r="4" spans="1:7" x14ac:dyDescent="0.25">
      <c r="A4" s="113" t="s">
        <v>438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30 de Junio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68" t="s">
        <v>439</v>
      </c>
      <c r="B7" s="171" t="s">
        <v>304</v>
      </c>
      <c r="C7" s="171"/>
      <c r="D7" s="171"/>
      <c r="E7" s="171"/>
      <c r="F7" s="171"/>
      <c r="G7" s="171" t="s">
        <v>305</v>
      </c>
    </row>
    <row r="8" spans="1:7" ht="30" x14ac:dyDescent="0.25">
      <c r="A8" s="169"/>
      <c r="B8" s="7" t="s">
        <v>306</v>
      </c>
      <c r="C8" s="33" t="s">
        <v>402</v>
      </c>
      <c r="D8" s="33" t="s">
        <v>237</v>
      </c>
      <c r="E8" s="33" t="s">
        <v>192</v>
      </c>
      <c r="F8" s="33" t="s">
        <v>209</v>
      </c>
      <c r="G8" s="181"/>
    </row>
    <row r="9" spans="1:7" ht="15.75" customHeight="1" x14ac:dyDescent="0.25">
      <c r="A9" s="26" t="s">
        <v>440</v>
      </c>
      <c r="B9" s="119">
        <f>SUM(B10,B11,B12,B15,B16,B19)</f>
        <v>37415930.050000004</v>
      </c>
      <c r="C9" s="119">
        <f t="shared" ref="C9:G9" si="0">SUM(C10,C11,C12,C15,C16,C19)</f>
        <v>900000</v>
      </c>
      <c r="D9" s="119">
        <f t="shared" si="0"/>
        <v>38315930.050000004</v>
      </c>
      <c r="E9" s="119">
        <f t="shared" si="0"/>
        <v>16575373.02</v>
      </c>
      <c r="F9" s="119">
        <f t="shared" si="0"/>
        <v>16575373.02</v>
      </c>
      <c r="G9" s="119">
        <f t="shared" si="0"/>
        <v>21740557.030000001</v>
      </c>
    </row>
    <row r="10" spans="1:7" x14ac:dyDescent="0.25">
      <c r="A10" s="58" t="s">
        <v>441</v>
      </c>
      <c r="B10" s="75">
        <v>37415930.050000004</v>
      </c>
      <c r="C10" s="75">
        <v>900000</v>
      </c>
      <c r="D10" s="75">
        <v>38315930.050000004</v>
      </c>
      <c r="E10" s="75">
        <v>16575373.02</v>
      </c>
      <c r="F10" s="75">
        <v>16575373.02</v>
      </c>
      <c r="G10" s="76">
        <v>21740557.030000001</v>
      </c>
    </row>
    <row r="11" spans="1:7" ht="15.75" customHeight="1" x14ac:dyDescent="0.25">
      <c r="A11" s="58" t="s">
        <v>442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443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444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445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446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447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448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449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450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451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441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442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443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444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445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446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447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448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449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450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452</v>
      </c>
      <c r="B33" s="119">
        <f>B21+B9</f>
        <v>37415930.050000004</v>
      </c>
      <c r="C33" s="119">
        <f t="shared" ref="C33:G33" si="8">C21+C9</f>
        <v>900000</v>
      </c>
      <c r="D33" s="119">
        <f t="shared" si="8"/>
        <v>38315930.050000004</v>
      </c>
      <c r="E33" s="119">
        <f t="shared" si="8"/>
        <v>16575373.02</v>
      </c>
      <c r="F33" s="119">
        <f t="shared" si="8"/>
        <v>16575373.02</v>
      </c>
      <c r="G33" s="119">
        <f t="shared" si="8"/>
        <v>21740557.030000001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documentManagement/types"/>
    <ds:schemaRef ds:uri="6aa8a68a-ab09-4ac8-a697-fdce915bc567"/>
    <ds:schemaRef ds:uri="http://purl.org/dc/elements/1.1/"/>
    <ds:schemaRef ds:uri="0c865bf4-0f22-4e4d-b041-7b0c1657e5a8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Judy</cp:lastModifiedBy>
  <cp:revision/>
  <dcterms:created xsi:type="dcterms:W3CDTF">2023-03-16T22:14:51Z</dcterms:created>
  <dcterms:modified xsi:type="dcterms:W3CDTF">2025-07-25T17:25:57Z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